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buckova\c$\Users\Public\Documents\Buckova\Renata\Rozpočet\Rozpočet 2025\"/>
    </mc:Choice>
  </mc:AlternateContent>
  <xr:revisionPtr revIDLastSave="0" documentId="13_ncr:1_{9070D83C-00F9-407E-AB06-F988AB82B7B2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2024-PŘÍJMY-k vyvěšení" sheetId="7" r:id="rId1"/>
    <sheet name="2024-VÝDAJE-k vyvěšení" sheetId="8" r:id="rId2"/>
    <sheet name="List2" sheetId="2" r:id="rId3"/>
    <sheet name="List3" sheetId="3" r:id="rId4"/>
  </sheets>
  <calcPr calcId="181029"/>
</workbook>
</file>

<file path=xl/calcChain.xml><?xml version="1.0" encoding="utf-8"?>
<calcChain xmlns="http://schemas.openxmlformats.org/spreadsheetml/2006/main">
  <c r="F57" i="8" l="1"/>
  <c r="F60" i="8" s="1"/>
  <c r="E61" i="8"/>
  <c r="F61" i="8"/>
  <c r="D61" i="8"/>
  <c r="D57" i="8"/>
  <c r="E57" i="8"/>
  <c r="E60" i="8" s="1"/>
  <c r="D36" i="8"/>
  <c r="D60" i="8" l="1"/>
  <c r="E68" i="8" l="1"/>
  <c r="F68" i="8" l="1"/>
  <c r="F70" i="8" s="1"/>
  <c r="D68" i="8"/>
  <c r="G48" i="7"/>
  <c r="F48" i="7"/>
  <c r="E48" i="7"/>
  <c r="G56" i="7"/>
  <c r="F56" i="7"/>
  <c r="E56" i="7"/>
  <c r="G24" i="7"/>
  <c r="G44" i="7" s="1"/>
  <c r="F24" i="7"/>
  <c r="F44" i="7" s="1"/>
  <c r="F47" i="7" s="1"/>
  <c r="E24" i="7"/>
  <c r="E44" i="7" s="1"/>
  <c r="E47" i="7" s="1"/>
  <c r="E59" i="7" l="1"/>
  <c r="E60" i="7"/>
  <c r="G47" i="7"/>
  <c r="G49" i="7" l="1"/>
</calcChain>
</file>

<file path=xl/sharedStrings.xml><?xml version="1.0" encoding="utf-8"?>
<sst xmlns="http://schemas.openxmlformats.org/spreadsheetml/2006/main" count="216" uniqueCount="185">
  <si>
    <t>PARAGRAF</t>
  </si>
  <si>
    <t>POLOŽKA</t>
  </si>
  <si>
    <t>POZNÁMKA</t>
  </si>
  <si>
    <t>Obec Moravský Písek</t>
  </si>
  <si>
    <t>Velkomoravská 1</t>
  </si>
  <si>
    <t>OdPa</t>
  </si>
  <si>
    <t>POL</t>
  </si>
  <si>
    <t>1111 Daň z příjmu fyz.osob placená plátci</t>
  </si>
  <si>
    <t>1112 Daň z příjmu fyz.osob placená poplatníky</t>
  </si>
  <si>
    <t>1113 Daň z příjmu fyz.osob vybíraná srážkou</t>
  </si>
  <si>
    <t>1121 Daň z příjmu právnických osob</t>
  </si>
  <si>
    <t>1122 Daň z příjmu právnických osob za obce</t>
  </si>
  <si>
    <t>1211 Daň z přidané hodnoty</t>
  </si>
  <si>
    <t>1334 Odvody z a odnětí půdy ze zeměděl.fondu</t>
  </si>
  <si>
    <t>1341 Poplatek ze psů</t>
  </si>
  <si>
    <t>1343 Poplatek za užívání veřejného prostranství</t>
  </si>
  <si>
    <t>1361 Správní poplatky</t>
  </si>
  <si>
    <t>1381 Daň z hazardních her</t>
  </si>
  <si>
    <t>1511 Daň z nemovitých věcí</t>
  </si>
  <si>
    <t>Bez ODPA</t>
  </si>
  <si>
    <t>Podpora ostatních produkčních činností</t>
  </si>
  <si>
    <t>Vodní díla v zemědelské krajině</t>
  </si>
  <si>
    <t>Základní školy</t>
  </si>
  <si>
    <t>Činnosti knihovnické</t>
  </si>
  <si>
    <t>Rozhlas a televize</t>
  </si>
  <si>
    <t>Zájmová činnost v kultuře</t>
  </si>
  <si>
    <t>Sportovní zařízení ve vlastnictví obce</t>
  </si>
  <si>
    <t>Ostatní sportovní činnost</t>
  </si>
  <si>
    <t>Ostatní zájmová činnost a rekreace</t>
  </si>
  <si>
    <t>Všeobecná ambulantní péče</t>
  </si>
  <si>
    <t>Bytové hospodářství</t>
  </si>
  <si>
    <t>Veřejné osvětlení</t>
  </si>
  <si>
    <t>Pohřebnictví</t>
  </si>
  <si>
    <t>Komunální služby a územní rozvoj j.n.</t>
  </si>
  <si>
    <t>Krizová opatření</t>
  </si>
  <si>
    <t>Činnost místní správy</t>
  </si>
  <si>
    <t>Obecné příjmy a výdaje z finan.operací</t>
  </si>
  <si>
    <t>Pojištění funkčně nespecifikované</t>
  </si>
  <si>
    <t>CELKEM PŘÍJMY</t>
  </si>
  <si>
    <t>Rozpočtové příjmy celkem</t>
  </si>
  <si>
    <t>Rozpočtové výdaje celkem</t>
  </si>
  <si>
    <t>Rozdíl mezi příjmy a výdaji (+přebytek/-schodek)</t>
  </si>
  <si>
    <t>FINANCOVÁNÍ</t>
  </si>
  <si>
    <t>Krátkodobé přijaté půjčené prostředky</t>
  </si>
  <si>
    <t>Uhrazené splátky krátk.přij.půjč.prostř.</t>
  </si>
  <si>
    <t>Změny stavů krátk.prostř.na bank.účtech</t>
  </si>
  <si>
    <t>Dlouhodobé přij.půjč.prostředky</t>
  </si>
  <si>
    <t>Uhrazené splátky dlouh.přij.půjč.prostř.</t>
  </si>
  <si>
    <t>Oper.z pen.účtů org.nemaj.char.př.a výd.vl.</t>
  </si>
  <si>
    <t>CELKEM FINANCOVÁNÍ</t>
  </si>
  <si>
    <t xml:space="preserve">696 85 Moravský Písek                              </t>
  </si>
  <si>
    <t>IČO: 00285137</t>
  </si>
  <si>
    <t>Pěstební činnost</t>
  </si>
  <si>
    <t>Správa v lesním hospodářství</t>
  </si>
  <si>
    <t>Úspora energie a obnovitelné zdroje</t>
  </si>
  <si>
    <t>Silnice</t>
  </si>
  <si>
    <t>Budovy,haly a stavby</t>
  </si>
  <si>
    <t>Ostatní záležitosti pozemních komunikací</t>
  </si>
  <si>
    <t>Dopravní obslužnost veřejnými službami</t>
  </si>
  <si>
    <t>Ostatní správa ve vodním hospodářství</t>
  </si>
  <si>
    <t>Ostatní záležitosti základ.vzdělávání</t>
  </si>
  <si>
    <t>Ostatní záležitosti kultury</t>
  </si>
  <si>
    <t xml:space="preserve">Pořízení,zachování a obnova hodnot nár.hist.pov. </t>
  </si>
  <si>
    <t>Ostatní záležitosti sdělovacích prostředků</t>
  </si>
  <si>
    <t>Ostatní záležitosti kultury,církví a sděl.prostř.</t>
  </si>
  <si>
    <t>Sportovní zařízení ve vlastn.obce</t>
  </si>
  <si>
    <t>Územní plánování</t>
  </si>
  <si>
    <t>Komunální služby a územní rozvoj</t>
  </si>
  <si>
    <t>Sběr a svoz nebezp.odpadů</t>
  </si>
  <si>
    <t>Sběr a svoz komunálních odpadů</t>
  </si>
  <si>
    <t>Sběr a svoz ostat.odpadů</t>
  </si>
  <si>
    <t>Využívání a zneškodňování komun.odpadů</t>
  </si>
  <si>
    <t>Péče o vzhled obcí a veřejnou zeleň</t>
  </si>
  <si>
    <t>Ostatní služby a činnosti v obl.soc.prevence</t>
  </si>
  <si>
    <t>Požární ochrana -dobrovolná část</t>
  </si>
  <si>
    <t>Zastupitelstva obcí</t>
  </si>
  <si>
    <t>Ostatní finanční operace</t>
  </si>
  <si>
    <t>CELKEM VÝDAJE</t>
  </si>
  <si>
    <t>Rozpočtové výdaje běžné</t>
  </si>
  <si>
    <t>Rozpočtové výdaje investiční</t>
  </si>
  <si>
    <t>5xxx</t>
  </si>
  <si>
    <t>6xxx</t>
  </si>
  <si>
    <t>úvěr Bytový dům</t>
  </si>
  <si>
    <t>úvěr Nové náměstí</t>
  </si>
  <si>
    <t>úvěr Sokolovna</t>
  </si>
  <si>
    <t>CELKEM VÝDAJE+CELKEM ZÁPORNÉ FINANCOVÁNÍ</t>
  </si>
  <si>
    <t>CELKEM PŘÍJMY+CELKEM KLADNÉ FINANCOVÁNÍ</t>
  </si>
  <si>
    <t>Využívání a zneškod.komun.odpadů</t>
  </si>
  <si>
    <t>výsadba sazenic, oplocenky, chem.ochrana</t>
  </si>
  <si>
    <t>lesní hospodář</t>
  </si>
  <si>
    <t>nájemné pozemků pod FVE (FO)</t>
  </si>
  <si>
    <t xml:space="preserve">údržba pozemních komunikací </t>
  </si>
  <si>
    <t>výstavba MŠ</t>
  </si>
  <si>
    <t>příspěvek na provoz ZŠ a MŠ</t>
  </si>
  <si>
    <t>dotace-příspěvky spolkům (Písečánek, Střela)</t>
  </si>
  <si>
    <t>obnova drob.sakrálních staveb-kříže</t>
  </si>
  <si>
    <t>místní rozhlas-provoz</t>
  </si>
  <si>
    <t>sport -dotace-příspěvky spolkům</t>
  </si>
  <si>
    <t>zájmová činnost -dotace-příspěvky spolkům</t>
  </si>
  <si>
    <t>provoz bytů</t>
  </si>
  <si>
    <t>Protierozní,protilavinová a protipoární ochrana</t>
  </si>
  <si>
    <t>místní hospodářství-provoz obce</t>
  </si>
  <si>
    <t>odpady nebezpečné</t>
  </si>
  <si>
    <t>odpady TKO</t>
  </si>
  <si>
    <t>odpady-provoz sběrného dvora</t>
  </si>
  <si>
    <t>odpady BIO</t>
  </si>
  <si>
    <t>ČTÚ - radiové kmitočty</t>
  </si>
  <si>
    <t>RRR Vých.Morava - monitor.zpráva protipovod.systému</t>
  </si>
  <si>
    <t>údržba obce</t>
  </si>
  <si>
    <t>dotace - soc.služby Veselí nad Moravou</t>
  </si>
  <si>
    <t>např.ochrana proti koronaviru</t>
  </si>
  <si>
    <t>provoz hasičů</t>
  </si>
  <si>
    <t>správa-činnost obce,energie,ost.služby</t>
  </si>
  <si>
    <t>Ostatní činnosti jinde nezařazené</t>
  </si>
  <si>
    <t>úroky,poplatky banky</t>
  </si>
  <si>
    <t>pojištění majetku a vozidel</t>
  </si>
  <si>
    <t>DPH,daň z příjmu</t>
  </si>
  <si>
    <t>1349 Příjem ze zrušených místních poplatků</t>
  </si>
  <si>
    <t>1356 Př.z úhrad za dobývání nerostů a pop.za geol.průz.</t>
  </si>
  <si>
    <t>daň z DPFO - ze záv.činn.</t>
  </si>
  <si>
    <t>daň z DPFO- z podnikání</t>
  </si>
  <si>
    <t>srážková daň z příjmu</t>
  </si>
  <si>
    <t>daň z DPPO</t>
  </si>
  <si>
    <t>daň z DPPO za obec</t>
  </si>
  <si>
    <t>DPH</t>
  </si>
  <si>
    <t>TKO minulé období</t>
  </si>
  <si>
    <t>MND průzkum</t>
  </si>
  <si>
    <t>přísp.na výkon st.správy</t>
  </si>
  <si>
    <t>prodej dřeva</t>
  </si>
  <si>
    <t>Retenční nádrž-těžba zeminy</t>
  </si>
  <si>
    <t>nájemné -anténa Vodafon</t>
  </si>
  <si>
    <t>členské poplatky</t>
  </si>
  <si>
    <t>hlášení MR</t>
  </si>
  <si>
    <t>pronájem Sokolovny</t>
  </si>
  <si>
    <t>vstupné koupaliště,nájem bufet</t>
  </si>
  <si>
    <t>startovné běh Mor.Pískem+nájem střel.klubu</t>
  </si>
  <si>
    <t>nájem ZS+služby</t>
  </si>
  <si>
    <t>nájem bytů+služby</t>
  </si>
  <si>
    <t>vyúčtování el.energie</t>
  </si>
  <si>
    <t>nájem hrobových míst</t>
  </si>
  <si>
    <t>tržby MH,dar SE-LIN,pozemky</t>
  </si>
  <si>
    <t>EKO-KOM, Elektrowin</t>
  </si>
  <si>
    <t>nájem nebyt.prostor,prodej kalend.</t>
  </si>
  <si>
    <t>Starosta obce: Hana Habartová</t>
  </si>
  <si>
    <t>Nedakoničky2</t>
  </si>
  <si>
    <t xml:space="preserve">provoz zdravotní středisko </t>
  </si>
  <si>
    <t>Správce rozpočtu: Ing. Ondřej Skalický</t>
  </si>
  <si>
    <t>Požární ochrana</t>
  </si>
  <si>
    <t>dividendy VaK, úroky</t>
  </si>
  <si>
    <t>příspěvek IDS JMK (r.2023 = 103 500)</t>
  </si>
  <si>
    <t>stadion,koupaliště provoz (r.23=650000),hřiště</t>
  </si>
  <si>
    <t>hřbitov-provoz</t>
  </si>
  <si>
    <t>Nákup služeb</t>
  </si>
  <si>
    <t>Zpráva přístavba ZŠ</t>
  </si>
  <si>
    <t>Zahrádkářský areál</t>
  </si>
  <si>
    <t>SMO - členský příspěvek</t>
  </si>
  <si>
    <t>Opravy</t>
  </si>
  <si>
    <t>Návrh rozpočtu na rok 2025 - PŘÍJMY</t>
  </si>
  <si>
    <t>Návrh rozpočtu na rok 2025 - VÝDAJE</t>
  </si>
  <si>
    <t xml:space="preserve"> S-ROZP 2024</t>
  </si>
  <si>
    <t>U-ROZP 2024</t>
  </si>
  <si>
    <t>Návrh 2025</t>
  </si>
  <si>
    <t>1386 Daň z hazardních her s vyjím. tech NPI</t>
  </si>
  <si>
    <t>1387 Daň z hazardních her neprov. prostř. Inter.</t>
  </si>
  <si>
    <t>4112 Neinves.př.transfery ze SR v rámci souhr.dot.vztahu</t>
  </si>
  <si>
    <t>Odvádění a čištění odpadních vod</t>
  </si>
  <si>
    <t>VaK</t>
  </si>
  <si>
    <t>Opravy a udržování</t>
  </si>
  <si>
    <t xml:space="preserve">VaK </t>
  </si>
  <si>
    <t>Vodní díla v krajině (retenční nádrže)</t>
  </si>
  <si>
    <t>Stavby</t>
  </si>
  <si>
    <t>odběr podzemní vody za r.24 (studna koupaliště)</t>
  </si>
  <si>
    <t>provoz knihovny (knižní fond r.24 = 30 000)</t>
  </si>
  <si>
    <t>tisk zpravodaje (r.24 = 4x cca 10 000)</t>
  </si>
  <si>
    <t xml:space="preserve">provoz sokolovny (r.24 teplo,el.,voda=cca 300 000) </t>
  </si>
  <si>
    <t>provoz VO-(el.energie r.24=600 000),údržba</t>
  </si>
  <si>
    <t>SOZ - hody,bruslení,rozsvěcení,věcné dary</t>
  </si>
  <si>
    <t>Bytový dům</t>
  </si>
  <si>
    <t>Sportovní čp. 251</t>
  </si>
  <si>
    <t>Odvod z příspěvkových organizací</t>
  </si>
  <si>
    <t>odvod z fondu oprav ZŠ</t>
  </si>
  <si>
    <t>zrušená daň</t>
  </si>
  <si>
    <t>Součástí rozpočtu je sociální fond-příloha č.1</t>
  </si>
  <si>
    <t>Schváleno na 13. zasedání Zastupitelstva obce dne 12.12.2023 usnesením č. 6/13Z/2024.</t>
  </si>
  <si>
    <t>Vyvěšeno dne: 19.12.2023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</si>
</sst>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2"/>
      <color rgb="FF000000"/>
      <name val="Arial"/>
      <family val="2"/>
      <charset val="238"/>
    </font>
    <font>
      <u/>
      <sz val="7.7"/>
      <color theme="10"/>
      <name val="Calibri"/>
      <family val="2"/>
      <charset val="238"/>
    </font>
    <font>
      <sz val="11"/>
      <color indexed="8"/>
      <name val="Calibri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i/>
      <sz val="11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1"/>
      <name val="Arial"/>
      <family val="2"/>
      <charset val="238"/>
    </font>
    <font>
      <b/>
      <i/>
      <sz val="11"/>
      <name val="Arial"/>
      <family val="2"/>
      <charset val="238"/>
    </font>
    <font>
      <b/>
      <sz val="1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i/>
      <sz val="10"/>
      <name val="Arial"/>
      <family val="2"/>
      <charset val="238"/>
    </font>
    <font>
      <sz val="10"/>
      <name val="Ariel"/>
      <charset val="238"/>
    </font>
    <font>
      <sz val="8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2">
    <xf numFmtId="0" fontId="0" fillId="0" borderId="0"/>
    <xf numFmtId="0" fontId="2" fillId="0" borderId="0"/>
    <xf numFmtId="0" fontId="1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3" fillId="0" borderId="0">
      <alignment horizontal="left" vertical="top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3" fillId="0" borderId="0">
      <alignment horizontal="left" vertical="top" wrapText="1"/>
    </xf>
    <xf numFmtId="0" fontId="3" fillId="0" borderId="0">
      <alignment horizontal="left" vertical="top" wrapText="1"/>
    </xf>
  </cellStyleXfs>
  <cellXfs count="108">
    <xf numFmtId="0" fontId="0" fillId="0" borderId="0" xfId="0"/>
    <xf numFmtId="0" fontId="6" fillId="2" borderId="1" xfId="1" applyFont="1" applyFill="1" applyBorder="1" applyAlignment="1" applyProtection="1">
      <alignment vertical="center"/>
      <protection hidden="1"/>
    </xf>
    <xf numFmtId="4" fontId="6" fillId="2" borderId="1" xfId="1" applyNumberFormat="1" applyFont="1" applyFill="1" applyBorder="1" applyAlignment="1" applyProtection="1">
      <alignment vertical="center"/>
      <protection hidden="1"/>
    </xf>
    <xf numFmtId="0" fontId="2" fillId="2" borderId="1" xfId="1" applyFill="1" applyBorder="1" applyAlignment="1" applyProtection="1">
      <alignment horizontal="center" vertical="center" shrinkToFit="1"/>
      <protection hidden="1"/>
    </xf>
    <xf numFmtId="4" fontId="6" fillId="2" borderId="1" xfId="1" applyNumberFormat="1" applyFont="1" applyFill="1" applyBorder="1" applyAlignment="1" applyProtection="1">
      <alignment horizontal="center" vertical="center" wrapText="1" shrinkToFit="1"/>
      <protection hidden="1"/>
    </xf>
    <xf numFmtId="4" fontId="6" fillId="2" borderId="1" xfId="1" applyNumberFormat="1" applyFont="1" applyFill="1" applyBorder="1" applyAlignment="1" applyProtection="1">
      <alignment horizontal="center" vertical="center" wrapText="1"/>
      <protection hidden="1"/>
    </xf>
    <xf numFmtId="1" fontId="0" fillId="0" borderId="0" xfId="0" applyNumberFormat="1"/>
    <xf numFmtId="3" fontId="0" fillId="0" borderId="0" xfId="0" applyNumberFormat="1"/>
    <xf numFmtId="1" fontId="2" fillId="0" borderId="0" xfId="1" applyNumberFormat="1" applyAlignment="1" applyProtection="1">
      <alignment vertical="center" shrinkToFit="1"/>
      <protection hidden="1"/>
    </xf>
    <xf numFmtId="1" fontId="2" fillId="0" borderId="0" xfId="1" applyNumberFormat="1" applyAlignment="1" applyProtection="1">
      <alignment horizontal="center" shrinkToFit="1"/>
      <protection hidden="1"/>
    </xf>
    <xf numFmtId="1" fontId="2" fillId="0" borderId="0" xfId="1" applyNumberFormat="1" applyAlignment="1" applyProtection="1">
      <alignment horizontal="left" shrinkToFit="1"/>
      <protection hidden="1"/>
    </xf>
    <xf numFmtId="3" fontId="2" fillId="0" borderId="0" xfId="1" applyNumberFormat="1" applyAlignment="1" applyProtection="1">
      <alignment shrinkToFit="1"/>
      <protection hidden="1"/>
    </xf>
    <xf numFmtId="0" fontId="2" fillId="0" borderId="0" xfId="1" applyAlignment="1" applyProtection="1">
      <alignment shrinkToFit="1"/>
      <protection hidden="1"/>
    </xf>
    <xf numFmtId="0" fontId="0" fillId="0" borderId="0" xfId="0" applyAlignment="1">
      <alignment shrinkToFit="1"/>
    </xf>
    <xf numFmtId="3" fontId="7" fillId="0" borderId="0" xfId="1" applyNumberFormat="1" applyFont="1" applyAlignment="1" applyProtection="1">
      <alignment shrinkToFit="1"/>
      <protection hidden="1"/>
    </xf>
    <xf numFmtId="0" fontId="0" fillId="2" borderId="0" xfId="0" applyFill="1"/>
    <xf numFmtId="1" fontId="2" fillId="2" borderId="0" xfId="1" applyNumberFormat="1" applyFill="1" applyAlignment="1" applyProtection="1">
      <alignment horizontal="left" shrinkToFit="1"/>
      <protection hidden="1"/>
    </xf>
    <xf numFmtId="3" fontId="0" fillId="2" borderId="0" xfId="0" applyNumberFormat="1" applyFill="1"/>
    <xf numFmtId="0" fontId="8" fillId="0" borderId="0" xfId="0" applyFont="1"/>
    <xf numFmtId="0" fontId="9" fillId="0" borderId="0" xfId="0" applyFont="1"/>
    <xf numFmtId="0" fontId="8" fillId="0" borderId="2" xfId="0" applyFont="1" applyBorder="1"/>
    <xf numFmtId="0" fontId="0" fillId="0" borderId="2" xfId="0" applyBorder="1"/>
    <xf numFmtId="1" fontId="2" fillId="0" borderId="2" xfId="1" applyNumberFormat="1" applyBorder="1" applyAlignment="1" applyProtection="1">
      <alignment horizontal="left" shrinkToFit="1"/>
      <protection hidden="1"/>
    </xf>
    <xf numFmtId="3" fontId="8" fillId="0" borderId="2" xfId="0" applyNumberFormat="1" applyFont="1" applyBorder="1"/>
    <xf numFmtId="0" fontId="8" fillId="4" borderId="0" xfId="0" applyFont="1" applyFill="1"/>
    <xf numFmtId="0" fontId="0" fillId="4" borderId="0" xfId="0" applyFill="1"/>
    <xf numFmtId="3" fontId="8" fillId="4" borderId="0" xfId="0" applyNumberFormat="1" applyFont="1" applyFill="1"/>
    <xf numFmtId="3" fontId="10" fillId="4" borderId="0" xfId="0" applyNumberFormat="1" applyFont="1" applyFill="1"/>
    <xf numFmtId="1" fontId="2" fillId="4" borderId="8" xfId="1" applyNumberFormat="1" applyFill="1" applyBorder="1" applyAlignment="1" applyProtection="1">
      <alignment horizontal="left"/>
      <protection hidden="1"/>
    </xf>
    <xf numFmtId="3" fontId="2" fillId="4" borderId="9" xfId="1" applyNumberFormat="1" applyFill="1" applyBorder="1" applyAlignment="1" applyProtection="1">
      <alignment shrinkToFit="1"/>
      <protection hidden="1"/>
    </xf>
    <xf numFmtId="3" fontId="7" fillId="4" borderId="9" xfId="1" applyNumberFormat="1" applyFont="1" applyFill="1" applyBorder="1" applyAlignment="1" applyProtection="1">
      <alignment shrinkToFit="1"/>
      <protection hidden="1"/>
    </xf>
    <xf numFmtId="0" fontId="2" fillId="4" borderId="9" xfId="1" applyFill="1" applyBorder="1" applyAlignment="1" applyProtection="1">
      <alignment shrinkToFit="1"/>
      <protection hidden="1"/>
    </xf>
    <xf numFmtId="0" fontId="11" fillId="0" borderId="0" xfId="0" applyFont="1"/>
    <xf numFmtId="3" fontId="11" fillId="3" borderId="0" xfId="0" applyNumberFormat="1" applyFont="1" applyFill="1"/>
    <xf numFmtId="3" fontId="11" fillId="3" borderId="0" xfId="0" applyNumberFormat="1" applyFont="1" applyFill="1" applyAlignment="1">
      <alignment horizontal="center"/>
    </xf>
    <xf numFmtId="1" fontId="12" fillId="3" borderId="5" xfId="1" applyNumberFormat="1" applyFont="1" applyFill="1" applyBorder="1" applyAlignment="1" applyProtection="1">
      <alignment horizontal="left"/>
      <protection hidden="1"/>
    </xf>
    <xf numFmtId="0" fontId="13" fillId="0" borderId="0" xfId="0" applyFont="1"/>
    <xf numFmtId="0" fontId="14" fillId="0" borderId="2" xfId="1" applyFont="1" applyBorder="1" applyAlignment="1" applyProtection="1">
      <alignment shrinkToFit="1"/>
      <protection hidden="1"/>
    </xf>
    <xf numFmtId="1" fontId="15" fillId="0" borderId="2" xfId="1" applyNumberFormat="1" applyFont="1" applyBorder="1" applyAlignment="1" applyProtection="1">
      <alignment vertical="center"/>
      <protection hidden="1"/>
    </xf>
    <xf numFmtId="1" fontId="15" fillId="0" borderId="2" xfId="1" applyNumberFormat="1" applyFont="1" applyBorder="1" applyAlignment="1" applyProtection="1">
      <alignment horizontal="center"/>
      <protection hidden="1"/>
    </xf>
    <xf numFmtId="4" fontId="15" fillId="0" borderId="2" xfId="1" applyNumberFormat="1" applyFont="1" applyBorder="1" applyProtection="1">
      <protection hidden="1"/>
    </xf>
    <xf numFmtId="3" fontId="15" fillId="0" borderId="2" xfId="1" applyNumberFormat="1" applyFont="1" applyBorder="1" applyAlignment="1" applyProtection="1">
      <alignment shrinkToFit="1"/>
      <protection hidden="1"/>
    </xf>
    <xf numFmtId="1" fontId="14" fillId="4" borderId="8" xfId="1" applyNumberFormat="1" applyFont="1" applyFill="1" applyBorder="1" applyAlignment="1" applyProtection="1">
      <alignment horizontal="left"/>
      <protection hidden="1"/>
    </xf>
    <xf numFmtId="0" fontId="1" fillId="4" borderId="6" xfId="0" applyFont="1" applyFill="1" applyBorder="1" applyAlignment="1">
      <alignment horizontal="left"/>
    </xf>
    <xf numFmtId="3" fontId="14" fillId="4" borderId="9" xfId="1" applyNumberFormat="1" applyFont="1" applyFill="1" applyBorder="1" applyAlignment="1" applyProtection="1">
      <alignment shrinkToFit="1"/>
      <protection hidden="1"/>
    </xf>
    <xf numFmtId="3" fontId="16" fillId="4" borderId="9" xfId="1" applyNumberFormat="1" applyFont="1" applyFill="1" applyBorder="1" applyAlignment="1" applyProtection="1">
      <alignment shrinkToFit="1"/>
      <protection hidden="1"/>
    </xf>
    <xf numFmtId="0" fontId="14" fillId="4" borderId="9" xfId="1" applyFont="1" applyFill="1" applyBorder="1" applyAlignment="1" applyProtection="1">
      <alignment shrinkToFit="1"/>
      <protection hidden="1"/>
    </xf>
    <xf numFmtId="1" fontId="14" fillId="0" borderId="0" xfId="1" applyNumberFormat="1" applyFont="1" applyAlignment="1" applyProtection="1">
      <alignment vertical="center" shrinkToFit="1"/>
      <protection hidden="1"/>
    </xf>
    <xf numFmtId="1" fontId="14" fillId="0" borderId="0" xfId="1" applyNumberFormat="1" applyFont="1" applyAlignment="1" applyProtection="1">
      <alignment horizontal="center" shrinkToFit="1"/>
      <protection hidden="1"/>
    </xf>
    <xf numFmtId="1" fontId="14" fillId="0" borderId="0" xfId="1" applyNumberFormat="1" applyFont="1" applyAlignment="1" applyProtection="1">
      <alignment horizontal="left" shrinkToFit="1"/>
      <protection hidden="1"/>
    </xf>
    <xf numFmtId="4" fontId="14" fillId="0" borderId="0" xfId="1" applyNumberFormat="1" applyFont="1" applyAlignment="1" applyProtection="1">
      <alignment shrinkToFit="1"/>
      <protection hidden="1"/>
    </xf>
    <xf numFmtId="3" fontId="14" fillId="0" borderId="0" xfId="1" applyNumberFormat="1" applyFont="1" applyAlignment="1" applyProtection="1">
      <alignment shrinkToFit="1"/>
      <protection hidden="1"/>
    </xf>
    <xf numFmtId="0" fontId="14" fillId="0" borderId="0" xfId="1" applyFont="1" applyAlignment="1" applyProtection="1">
      <alignment shrinkToFit="1"/>
      <protection hidden="1"/>
    </xf>
    <xf numFmtId="3" fontId="16" fillId="0" borderId="0" xfId="1" applyNumberFormat="1" applyFont="1" applyAlignment="1" applyProtection="1">
      <alignment shrinkToFit="1"/>
      <protection hidden="1"/>
    </xf>
    <xf numFmtId="1" fontId="1" fillId="0" borderId="0" xfId="0" applyNumberFormat="1" applyFont="1"/>
    <xf numFmtId="0" fontId="1" fillId="0" borderId="0" xfId="0" applyFont="1"/>
    <xf numFmtId="3" fontId="1" fillId="0" borderId="0" xfId="0" applyNumberFormat="1" applyFont="1"/>
    <xf numFmtId="0" fontId="1" fillId="2" borderId="0" xfId="0" applyFont="1" applyFill="1"/>
    <xf numFmtId="1" fontId="14" fillId="2" borderId="0" xfId="1" applyNumberFormat="1" applyFont="1" applyFill="1" applyAlignment="1" applyProtection="1">
      <alignment horizontal="left" shrinkToFit="1"/>
      <protection hidden="1"/>
    </xf>
    <xf numFmtId="3" fontId="1" fillId="2" borderId="0" xfId="0" applyNumberFormat="1" applyFont="1" applyFill="1"/>
    <xf numFmtId="0" fontId="17" fillId="0" borderId="2" xfId="0" applyFont="1" applyBorder="1"/>
    <xf numFmtId="0" fontId="1" fillId="0" borderId="2" xfId="0" applyFont="1" applyBorder="1"/>
    <xf numFmtId="1" fontId="14" fillId="0" borderId="2" xfId="1" applyNumberFormat="1" applyFont="1" applyBorder="1" applyAlignment="1" applyProtection="1">
      <alignment horizontal="left" shrinkToFit="1"/>
      <protection hidden="1"/>
    </xf>
    <xf numFmtId="3" fontId="17" fillId="0" borderId="2" xfId="0" applyNumberFormat="1" applyFont="1" applyBorder="1"/>
    <xf numFmtId="0" fontId="17" fillId="4" borderId="0" xfId="0" applyFont="1" applyFill="1"/>
    <xf numFmtId="0" fontId="1" fillId="4" borderId="0" xfId="0" applyFont="1" applyFill="1"/>
    <xf numFmtId="3" fontId="17" fillId="4" borderId="0" xfId="0" applyNumberFormat="1" applyFont="1" applyFill="1"/>
    <xf numFmtId="3" fontId="18" fillId="4" borderId="0" xfId="0" applyNumberFormat="1" applyFont="1" applyFill="1"/>
    <xf numFmtId="0" fontId="17" fillId="0" borderId="0" xfId="0" applyFont="1"/>
    <xf numFmtId="0" fontId="0" fillId="3" borderId="0" xfId="0" applyFill="1"/>
    <xf numFmtId="1" fontId="2" fillId="0" borderId="2" xfId="1" applyNumberFormat="1" applyBorder="1" applyAlignment="1" applyProtection="1">
      <alignment vertical="center"/>
      <protection hidden="1"/>
    </xf>
    <xf numFmtId="1" fontId="2" fillId="0" borderId="2" xfId="1" applyNumberFormat="1" applyBorder="1" applyAlignment="1" applyProtection="1">
      <alignment horizontal="center"/>
      <protection hidden="1"/>
    </xf>
    <xf numFmtId="1" fontId="2" fillId="0" borderId="2" xfId="1" applyNumberFormat="1" applyBorder="1" applyAlignment="1" applyProtection="1">
      <alignment horizontal="left"/>
      <protection hidden="1"/>
    </xf>
    <xf numFmtId="3" fontId="2" fillId="0" borderId="2" xfId="1" applyNumberFormat="1" applyBorder="1" applyAlignment="1" applyProtection="1">
      <alignment shrinkToFit="1"/>
      <protection hidden="1"/>
    </xf>
    <xf numFmtId="1" fontId="2" fillId="0" borderId="3" xfId="1" applyNumberFormat="1" applyBorder="1" applyAlignment="1" applyProtection="1">
      <alignment vertical="center"/>
      <protection hidden="1"/>
    </xf>
    <xf numFmtId="1" fontId="2" fillId="0" borderId="4" xfId="1" applyNumberFormat="1" applyBorder="1" applyAlignment="1" applyProtection="1">
      <alignment horizontal="left"/>
      <protection hidden="1"/>
    </xf>
    <xf numFmtId="1" fontId="2" fillId="3" borderId="2" xfId="1" applyNumberFormat="1" applyFill="1" applyBorder="1" applyAlignment="1" applyProtection="1">
      <alignment horizontal="center"/>
      <protection hidden="1"/>
    </xf>
    <xf numFmtId="1" fontId="2" fillId="0" borderId="10" xfId="1" applyNumberFormat="1" applyBorder="1" applyAlignment="1" applyProtection="1">
      <alignment horizontal="left"/>
      <protection hidden="1"/>
    </xf>
    <xf numFmtId="0" fontId="2" fillId="0" borderId="2" xfId="1" applyBorder="1" applyAlignment="1" applyProtection="1">
      <alignment shrinkToFit="1"/>
      <protection hidden="1"/>
    </xf>
    <xf numFmtId="0" fontId="2" fillId="3" borderId="2" xfId="1" applyFill="1" applyBorder="1" applyAlignment="1" applyProtection="1">
      <alignment shrinkToFit="1"/>
      <protection hidden="1"/>
    </xf>
    <xf numFmtId="3" fontId="2" fillId="0" borderId="9" xfId="1" applyNumberFormat="1" applyBorder="1" applyAlignment="1" applyProtection="1">
      <alignment shrinkToFit="1"/>
      <protection hidden="1"/>
    </xf>
    <xf numFmtId="0" fontId="2" fillId="0" borderId="9" xfId="1" applyBorder="1" applyAlignment="1" applyProtection="1">
      <alignment shrinkToFit="1"/>
      <protection hidden="1"/>
    </xf>
    <xf numFmtId="1" fontId="2" fillId="0" borderId="6" xfId="1" applyNumberFormat="1" applyBorder="1" applyAlignment="1" applyProtection="1">
      <alignment vertical="center"/>
      <protection hidden="1"/>
    </xf>
    <xf numFmtId="1" fontId="2" fillId="0" borderId="9" xfId="1" applyNumberFormat="1" applyBorder="1" applyAlignment="1" applyProtection="1">
      <alignment horizontal="center"/>
      <protection hidden="1"/>
    </xf>
    <xf numFmtId="1" fontId="2" fillId="0" borderId="8" xfId="1" applyNumberFormat="1" applyBorder="1" applyAlignment="1" applyProtection="1">
      <alignment horizontal="left"/>
      <protection hidden="1"/>
    </xf>
    <xf numFmtId="1" fontId="14" fillId="0" borderId="2" xfId="1" applyNumberFormat="1" applyFont="1" applyBorder="1" applyAlignment="1" applyProtection="1">
      <alignment horizontal="center" vertical="center"/>
      <protection hidden="1"/>
    </xf>
    <xf numFmtId="1" fontId="14" fillId="0" borderId="2" xfId="1" applyNumberFormat="1" applyFont="1" applyBorder="1" applyAlignment="1" applyProtection="1">
      <alignment horizontal="center"/>
      <protection hidden="1"/>
    </xf>
    <xf numFmtId="4" fontId="14" fillId="0" borderId="2" xfId="1" applyNumberFormat="1" applyFont="1" applyBorder="1" applyProtection="1">
      <protection hidden="1"/>
    </xf>
    <xf numFmtId="3" fontId="14" fillId="0" borderId="2" xfId="1" applyNumberFormat="1" applyFont="1" applyBorder="1" applyAlignment="1" applyProtection="1">
      <alignment shrinkToFit="1"/>
      <protection hidden="1"/>
    </xf>
    <xf numFmtId="1" fontId="14" fillId="0" borderId="2" xfId="1" applyNumberFormat="1" applyFont="1" applyBorder="1" applyAlignment="1" applyProtection="1">
      <alignment vertical="center"/>
      <protection hidden="1"/>
    </xf>
    <xf numFmtId="1" fontId="14" fillId="0" borderId="3" xfId="1" applyNumberFormat="1" applyFont="1" applyBorder="1" applyAlignment="1" applyProtection="1">
      <alignment vertical="center"/>
      <protection hidden="1"/>
    </xf>
    <xf numFmtId="1" fontId="14" fillId="0" borderId="4" xfId="1" applyNumberFormat="1" applyFont="1" applyBorder="1" applyAlignment="1" applyProtection="1">
      <alignment horizontal="center"/>
      <protection hidden="1"/>
    </xf>
    <xf numFmtId="1" fontId="14" fillId="0" borderId="2" xfId="1" applyNumberFormat="1" applyFont="1" applyBorder="1" applyAlignment="1" applyProtection="1">
      <alignment horizontal="left"/>
      <protection hidden="1"/>
    </xf>
    <xf numFmtId="0" fontId="7" fillId="0" borderId="0" xfId="0" applyFont="1"/>
    <xf numFmtId="0" fontId="2" fillId="0" borderId="0" xfId="0" applyFont="1"/>
    <xf numFmtId="0" fontId="19" fillId="0" borderId="0" xfId="0" applyFont="1"/>
    <xf numFmtId="4" fontId="20" fillId="0" borderId="0" xfId="0" applyNumberFormat="1" applyFont="1" applyAlignment="1">
      <alignment horizontal="right"/>
    </xf>
    <xf numFmtId="0" fontId="17" fillId="0" borderId="4" xfId="0" applyFont="1" applyBorder="1"/>
    <xf numFmtId="3" fontId="2" fillId="5" borderId="2" xfId="1" applyNumberFormat="1" applyFill="1" applyBorder="1" applyAlignment="1" applyProtection="1">
      <alignment shrinkToFit="1"/>
      <protection hidden="1"/>
    </xf>
    <xf numFmtId="3" fontId="2" fillId="3" borderId="2" xfId="1" applyNumberFormat="1" applyFill="1" applyBorder="1" applyAlignment="1" applyProtection="1">
      <alignment shrinkToFit="1"/>
      <protection hidden="1"/>
    </xf>
    <xf numFmtId="0" fontId="2" fillId="5" borderId="2" xfId="1" applyFill="1" applyBorder="1" applyAlignment="1" applyProtection="1">
      <alignment shrinkToFit="1"/>
      <protection hidden="1"/>
    </xf>
    <xf numFmtId="0" fontId="1" fillId="4" borderId="6" xfId="0" applyFont="1" applyFill="1" applyBorder="1"/>
    <xf numFmtId="0" fontId="1" fillId="4" borderId="7" xfId="0" applyFont="1" applyFill="1" applyBorder="1"/>
    <xf numFmtId="1" fontId="12" fillId="3" borderId="0" xfId="1" applyNumberFormat="1" applyFont="1" applyFill="1" applyAlignment="1" applyProtection="1">
      <alignment horizontal="left"/>
      <protection hidden="1"/>
    </xf>
    <xf numFmtId="0" fontId="1" fillId="0" borderId="0" xfId="0" applyFont="1"/>
    <xf numFmtId="1" fontId="12" fillId="3" borderId="5" xfId="1" applyNumberFormat="1" applyFont="1" applyFill="1" applyBorder="1" applyAlignment="1" applyProtection="1">
      <alignment horizontal="left"/>
      <protection hidden="1"/>
    </xf>
    <xf numFmtId="0" fontId="0" fillId="4" borderId="6" xfId="0" applyFill="1" applyBorder="1"/>
    <xf numFmtId="0" fontId="0" fillId="4" borderId="7" xfId="0" applyFill="1" applyBorder="1"/>
  </cellXfs>
  <cellStyles count="12">
    <cellStyle name="Hypertextový odkaz 2" xfId="3" xr:uid="{00000000-0005-0000-0000-000000000000}"/>
    <cellStyle name="Normální" xfId="0" builtinId="0"/>
    <cellStyle name="normální 2" xfId="1" xr:uid="{00000000-0005-0000-0000-000002000000}"/>
    <cellStyle name="normální 3" xfId="6" xr:uid="{00000000-0005-0000-0000-000003000000}"/>
    <cellStyle name="normální 3 2" xfId="7" xr:uid="{00000000-0005-0000-0000-000004000000}"/>
    <cellStyle name="normální 3 2 2" xfId="8" xr:uid="{00000000-0005-0000-0000-000005000000}"/>
    <cellStyle name="normální 3 2 3" xfId="2" xr:uid="{00000000-0005-0000-0000-000006000000}"/>
    <cellStyle name="normální 4" xfId="5" xr:uid="{00000000-0005-0000-0000-000007000000}"/>
    <cellStyle name="normální 5" xfId="9" xr:uid="{00000000-0005-0000-0000-000008000000}"/>
    <cellStyle name="normální 6" xfId="4" xr:uid="{00000000-0005-0000-0000-000009000000}"/>
    <cellStyle name="normální 7" xfId="10" xr:uid="{00000000-0005-0000-0000-00000A000000}"/>
    <cellStyle name="Normální 8" xfId="11" xr:uid="{00000000-0005-0000-0000-00000B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590A5D-2CAE-4FCC-8B43-F020CFDFBFB3}">
  <dimension ref="A1:H85"/>
  <sheetViews>
    <sheetView tabSelected="1" topLeftCell="A43" workbookViewId="0">
      <selection activeCell="C69" sqref="C69"/>
    </sheetView>
  </sheetViews>
  <sheetFormatPr defaultRowHeight="15"/>
  <cols>
    <col min="1" max="1" width="8.5703125" customWidth="1"/>
    <col min="2" max="2" width="6" bestFit="1" customWidth="1"/>
    <col min="3" max="3" width="35.85546875" customWidth="1"/>
    <col min="4" max="4" width="48.42578125" customWidth="1"/>
    <col min="5" max="5" width="16.28515625" bestFit="1" customWidth="1"/>
    <col min="6" max="6" width="18" customWidth="1"/>
    <col min="7" max="7" width="14.140625" customWidth="1"/>
    <col min="8" max="8" width="25.85546875" customWidth="1"/>
  </cols>
  <sheetData>
    <row r="1" spans="1:8">
      <c r="A1" t="s">
        <v>3</v>
      </c>
    </row>
    <row r="2" spans="1:8">
      <c r="A2" t="s">
        <v>4</v>
      </c>
    </row>
    <row r="3" spans="1:8" ht="15.75">
      <c r="A3" t="s">
        <v>50</v>
      </c>
      <c r="D3" s="36" t="s">
        <v>157</v>
      </c>
    </row>
    <row r="4" spans="1:8">
      <c r="A4" t="s">
        <v>51</v>
      </c>
    </row>
    <row r="5" spans="1:8" ht="15.75" thickBot="1"/>
    <row r="6" spans="1:8" ht="16.5" thickBot="1">
      <c r="A6" s="1" t="s">
        <v>5</v>
      </c>
      <c r="B6" s="1" t="s">
        <v>6</v>
      </c>
      <c r="C6" s="1" t="s">
        <v>0</v>
      </c>
      <c r="D6" s="2" t="s">
        <v>1</v>
      </c>
      <c r="E6" s="4" t="s">
        <v>159</v>
      </c>
      <c r="F6" s="4" t="s">
        <v>160</v>
      </c>
      <c r="G6" s="5" t="s">
        <v>161</v>
      </c>
      <c r="H6" s="3" t="s">
        <v>2</v>
      </c>
    </row>
    <row r="7" spans="1:8">
      <c r="A7" s="85"/>
      <c r="B7" s="86">
        <v>1111</v>
      </c>
      <c r="C7" s="86"/>
      <c r="D7" s="87" t="s">
        <v>7</v>
      </c>
      <c r="E7" s="88">
        <v>6850000</v>
      </c>
      <c r="F7" s="88">
        <v>6850000</v>
      </c>
      <c r="G7" s="88">
        <v>7700000</v>
      </c>
      <c r="H7" s="37" t="s">
        <v>119</v>
      </c>
    </row>
    <row r="8" spans="1:8">
      <c r="A8" s="89"/>
      <c r="B8" s="86">
        <v>1112</v>
      </c>
      <c r="C8" s="86"/>
      <c r="D8" s="87" t="s">
        <v>8</v>
      </c>
      <c r="E8" s="88">
        <v>505000</v>
      </c>
      <c r="F8" s="88">
        <v>505000</v>
      </c>
      <c r="G8" s="88">
        <v>650000</v>
      </c>
      <c r="H8" s="37" t="s">
        <v>120</v>
      </c>
    </row>
    <row r="9" spans="1:8">
      <c r="A9" s="89"/>
      <c r="B9" s="86">
        <v>1113</v>
      </c>
      <c r="C9" s="86"/>
      <c r="D9" s="87" t="s">
        <v>9</v>
      </c>
      <c r="E9" s="88">
        <v>1300000</v>
      </c>
      <c r="F9" s="88">
        <v>1600000</v>
      </c>
      <c r="G9" s="88">
        <v>1400000</v>
      </c>
      <c r="H9" s="37" t="s">
        <v>121</v>
      </c>
    </row>
    <row r="10" spans="1:8">
      <c r="A10" s="90"/>
      <c r="B10" s="86">
        <v>1121</v>
      </c>
      <c r="C10" s="91"/>
      <c r="D10" s="97" t="s">
        <v>10</v>
      </c>
      <c r="E10" s="88">
        <v>10600000</v>
      </c>
      <c r="F10" s="88">
        <v>10600000</v>
      </c>
      <c r="G10" s="88">
        <v>10600000</v>
      </c>
      <c r="H10" s="37" t="s">
        <v>122</v>
      </c>
    </row>
    <row r="11" spans="1:8">
      <c r="A11" s="89"/>
      <c r="B11" s="86">
        <v>1122</v>
      </c>
      <c r="C11" s="86"/>
      <c r="D11" s="87" t="s">
        <v>11</v>
      </c>
      <c r="E11" s="88">
        <v>1150000</v>
      </c>
      <c r="F11" s="88">
        <v>1150000</v>
      </c>
      <c r="G11" s="88">
        <v>1150000</v>
      </c>
      <c r="H11" s="37" t="s">
        <v>123</v>
      </c>
    </row>
    <row r="12" spans="1:8">
      <c r="A12" s="89"/>
      <c r="B12" s="86">
        <v>1211</v>
      </c>
      <c r="C12" s="86"/>
      <c r="D12" s="87" t="s">
        <v>12</v>
      </c>
      <c r="E12" s="88">
        <v>20700000</v>
      </c>
      <c r="F12" s="88">
        <v>20700000</v>
      </c>
      <c r="G12" s="88">
        <v>20700000</v>
      </c>
      <c r="H12" s="37" t="s">
        <v>124</v>
      </c>
    </row>
    <row r="13" spans="1:8">
      <c r="A13" s="89"/>
      <c r="B13" s="86">
        <v>1334</v>
      </c>
      <c r="C13" s="86"/>
      <c r="D13" s="87" t="s">
        <v>13</v>
      </c>
      <c r="E13" s="88">
        <v>60000</v>
      </c>
      <c r="F13" s="88">
        <v>60000</v>
      </c>
      <c r="G13" s="88">
        <v>60000</v>
      </c>
      <c r="H13" s="37"/>
    </row>
    <row r="14" spans="1:8">
      <c r="A14" s="89"/>
      <c r="B14" s="86">
        <v>1341</v>
      </c>
      <c r="C14" s="86"/>
      <c r="D14" s="87" t="s">
        <v>14</v>
      </c>
      <c r="E14" s="88">
        <v>35000</v>
      </c>
      <c r="F14" s="88">
        <v>35000</v>
      </c>
      <c r="G14" s="88">
        <v>35000</v>
      </c>
      <c r="H14" s="37"/>
    </row>
    <row r="15" spans="1:8">
      <c r="A15" s="89"/>
      <c r="B15" s="86">
        <v>1343</v>
      </c>
      <c r="C15" s="86"/>
      <c r="D15" s="87" t="s">
        <v>15</v>
      </c>
      <c r="E15" s="88">
        <v>15000</v>
      </c>
      <c r="F15" s="88">
        <v>15000</v>
      </c>
      <c r="G15" s="88">
        <v>20000</v>
      </c>
      <c r="H15" s="37"/>
    </row>
    <row r="16" spans="1:8">
      <c r="A16" s="89"/>
      <c r="B16" s="86">
        <v>1349</v>
      </c>
      <c r="C16" s="86"/>
      <c r="D16" s="87" t="s">
        <v>117</v>
      </c>
      <c r="E16" s="88">
        <v>10000</v>
      </c>
      <c r="F16" s="88">
        <v>10000</v>
      </c>
      <c r="G16" s="88">
        <v>10000</v>
      </c>
      <c r="H16" s="37" t="s">
        <v>125</v>
      </c>
    </row>
    <row r="17" spans="1:8">
      <c r="A17" s="89"/>
      <c r="B17" s="86">
        <v>1356</v>
      </c>
      <c r="C17" s="86"/>
      <c r="D17" s="87" t="s">
        <v>118</v>
      </c>
      <c r="E17" s="88">
        <v>2000</v>
      </c>
      <c r="F17" s="88">
        <v>2000</v>
      </c>
      <c r="G17" s="88">
        <v>3000</v>
      </c>
      <c r="H17" s="37" t="s">
        <v>126</v>
      </c>
    </row>
    <row r="18" spans="1:8">
      <c r="A18" s="89"/>
      <c r="B18" s="86">
        <v>1361</v>
      </c>
      <c r="C18" s="86"/>
      <c r="D18" s="87" t="s">
        <v>16</v>
      </c>
      <c r="E18" s="88">
        <v>25000</v>
      </c>
      <c r="F18" s="88">
        <v>25000</v>
      </c>
      <c r="G18" s="88">
        <v>20000</v>
      </c>
      <c r="H18" s="37"/>
    </row>
    <row r="19" spans="1:8">
      <c r="A19" s="89"/>
      <c r="B19" s="86">
        <v>1381</v>
      </c>
      <c r="C19" s="86"/>
      <c r="D19" s="87" t="s">
        <v>17</v>
      </c>
      <c r="E19" s="88">
        <v>350000</v>
      </c>
      <c r="F19" s="88">
        <v>350000</v>
      </c>
      <c r="G19" s="88">
        <v>0</v>
      </c>
      <c r="H19" s="37" t="s">
        <v>181</v>
      </c>
    </row>
    <row r="20" spans="1:8">
      <c r="A20" s="89"/>
      <c r="B20" s="86">
        <v>1386</v>
      </c>
      <c r="C20" s="86"/>
      <c r="D20" s="87" t="s">
        <v>162</v>
      </c>
      <c r="E20" s="88">
        <v>400000</v>
      </c>
      <c r="F20" s="88">
        <v>400000</v>
      </c>
      <c r="G20" s="88">
        <v>300000</v>
      </c>
      <c r="H20" s="37"/>
    </row>
    <row r="21" spans="1:8">
      <c r="A21" s="89"/>
      <c r="B21" s="86">
        <v>1387</v>
      </c>
      <c r="C21" s="86"/>
      <c r="D21" s="87" t="s">
        <v>163</v>
      </c>
      <c r="E21" s="88">
        <v>220000</v>
      </c>
      <c r="F21" s="88">
        <v>220000</v>
      </c>
      <c r="G21" s="88">
        <v>180000</v>
      </c>
      <c r="H21" s="37"/>
    </row>
    <row r="22" spans="1:8">
      <c r="A22" s="89"/>
      <c r="B22" s="86">
        <v>1511</v>
      </c>
      <c r="C22" s="86"/>
      <c r="D22" s="87" t="s">
        <v>18</v>
      </c>
      <c r="E22" s="88">
        <v>4200000</v>
      </c>
      <c r="F22" s="88">
        <v>7500000</v>
      </c>
      <c r="G22" s="88">
        <v>7600000</v>
      </c>
      <c r="H22" s="37"/>
    </row>
    <row r="23" spans="1:8">
      <c r="A23" s="89"/>
      <c r="B23" s="86">
        <v>4112</v>
      </c>
      <c r="C23" s="86"/>
      <c r="D23" s="87" t="s">
        <v>164</v>
      </c>
      <c r="E23" s="88">
        <v>637800</v>
      </c>
      <c r="F23" s="88">
        <v>637800</v>
      </c>
      <c r="G23" s="88">
        <v>667200</v>
      </c>
      <c r="H23" s="37" t="s">
        <v>127</v>
      </c>
    </row>
    <row r="24" spans="1:8">
      <c r="A24" s="38">
        <v>0</v>
      </c>
      <c r="B24" s="39"/>
      <c r="C24" s="39" t="s">
        <v>19</v>
      </c>
      <c r="D24" s="40"/>
      <c r="E24" s="41">
        <f>SUM(E7:E23)</f>
        <v>47059800</v>
      </c>
      <c r="F24" s="41">
        <f>SUM(F7:F23)</f>
        <v>50659800</v>
      </c>
      <c r="G24" s="41">
        <f>SUM(G7:G23)</f>
        <v>51095200</v>
      </c>
      <c r="H24" s="37"/>
    </row>
    <row r="25" spans="1:8">
      <c r="A25" s="89">
        <v>1032</v>
      </c>
      <c r="B25" s="86"/>
      <c r="C25" s="92" t="s">
        <v>20</v>
      </c>
      <c r="D25" s="87"/>
      <c r="E25" s="88">
        <v>300000</v>
      </c>
      <c r="F25" s="88">
        <v>300000</v>
      </c>
      <c r="G25" s="88">
        <v>50000</v>
      </c>
      <c r="H25" s="37" t="s">
        <v>128</v>
      </c>
    </row>
    <row r="26" spans="1:8">
      <c r="A26" s="89">
        <v>2321</v>
      </c>
      <c r="B26" s="86"/>
      <c r="C26" s="92" t="s">
        <v>165</v>
      </c>
      <c r="D26" s="87"/>
      <c r="E26" s="88">
        <v>0</v>
      </c>
      <c r="F26" s="88">
        <v>282000</v>
      </c>
      <c r="G26" s="88">
        <v>282000</v>
      </c>
      <c r="H26" s="37" t="s">
        <v>166</v>
      </c>
    </row>
    <row r="27" spans="1:8">
      <c r="A27" s="89">
        <v>2341</v>
      </c>
      <c r="B27" s="86"/>
      <c r="C27" s="92" t="s">
        <v>21</v>
      </c>
      <c r="D27" s="87"/>
      <c r="E27" s="88">
        <v>266500</v>
      </c>
      <c r="F27" s="88">
        <v>266500</v>
      </c>
      <c r="G27" s="88">
        <v>156500</v>
      </c>
      <c r="H27" s="37" t="s">
        <v>129</v>
      </c>
    </row>
    <row r="28" spans="1:8">
      <c r="A28" s="89">
        <v>3113</v>
      </c>
      <c r="B28" s="86"/>
      <c r="C28" s="92" t="s">
        <v>22</v>
      </c>
      <c r="D28" s="87"/>
      <c r="E28" s="88">
        <v>45000</v>
      </c>
      <c r="F28" s="88">
        <v>45000</v>
      </c>
      <c r="G28" s="88">
        <v>45000</v>
      </c>
      <c r="H28" s="37" t="s">
        <v>130</v>
      </c>
    </row>
    <row r="29" spans="1:8">
      <c r="A29" s="89">
        <v>3119</v>
      </c>
      <c r="B29" s="86"/>
      <c r="C29" s="92" t="s">
        <v>179</v>
      </c>
      <c r="D29" s="87"/>
      <c r="E29" s="88">
        <v>0</v>
      </c>
      <c r="F29" s="88">
        <v>0</v>
      </c>
      <c r="G29" s="88">
        <v>960000</v>
      </c>
      <c r="H29" s="37" t="s">
        <v>180</v>
      </c>
    </row>
    <row r="30" spans="1:8">
      <c r="A30" s="89">
        <v>3314</v>
      </c>
      <c r="B30" s="86"/>
      <c r="C30" s="92" t="s">
        <v>23</v>
      </c>
      <c r="D30" s="87"/>
      <c r="E30" s="88">
        <v>4000</v>
      </c>
      <c r="F30" s="88">
        <v>4000</v>
      </c>
      <c r="G30" s="88">
        <v>4000</v>
      </c>
      <c r="H30" s="37" t="s">
        <v>131</v>
      </c>
    </row>
    <row r="31" spans="1:8">
      <c r="A31" s="89">
        <v>3341</v>
      </c>
      <c r="B31" s="86"/>
      <c r="C31" s="92" t="s">
        <v>24</v>
      </c>
      <c r="D31" s="87"/>
      <c r="E31" s="88">
        <v>50000</v>
      </c>
      <c r="F31" s="88">
        <v>50000</v>
      </c>
      <c r="G31" s="88">
        <v>50000</v>
      </c>
      <c r="H31" s="37" t="s">
        <v>132</v>
      </c>
    </row>
    <row r="32" spans="1:8">
      <c r="A32" s="89">
        <v>3392</v>
      </c>
      <c r="B32" s="86"/>
      <c r="C32" s="92" t="s">
        <v>25</v>
      </c>
      <c r="D32" s="87"/>
      <c r="E32" s="88">
        <v>253000</v>
      </c>
      <c r="F32" s="88">
        <v>283000</v>
      </c>
      <c r="G32" s="88">
        <v>253000</v>
      </c>
      <c r="H32" s="37" t="s">
        <v>133</v>
      </c>
    </row>
    <row r="33" spans="1:8">
      <c r="A33" s="89">
        <v>3412</v>
      </c>
      <c r="B33" s="86"/>
      <c r="C33" s="92" t="s">
        <v>26</v>
      </c>
      <c r="D33" s="87"/>
      <c r="E33" s="88">
        <v>340000</v>
      </c>
      <c r="F33" s="88">
        <v>460000</v>
      </c>
      <c r="G33" s="88">
        <v>470000</v>
      </c>
      <c r="H33" s="37" t="s">
        <v>134</v>
      </c>
    </row>
    <row r="34" spans="1:8">
      <c r="A34" s="89">
        <v>3419</v>
      </c>
      <c r="B34" s="86"/>
      <c r="C34" s="92" t="s">
        <v>27</v>
      </c>
      <c r="D34" s="87"/>
      <c r="E34" s="88">
        <v>20000</v>
      </c>
      <c r="F34" s="88">
        <v>20000</v>
      </c>
      <c r="G34" s="88">
        <v>20000</v>
      </c>
      <c r="H34" s="37" t="s">
        <v>135</v>
      </c>
    </row>
    <row r="35" spans="1:8">
      <c r="A35" s="89">
        <v>3511</v>
      </c>
      <c r="B35" s="86"/>
      <c r="C35" s="92" t="s">
        <v>29</v>
      </c>
      <c r="D35" s="87"/>
      <c r="E35" s="88">
        <v>240000</v>
      </c>
      <c r="F35" s="88">
        <v>240000</v>
      </c>
      <c r="G35" s="88">
        <v>200000</v>
      </c>
      <c r="H35" s="37" t="s">
        <v>136</v>
      </c>
    </row>
    <row r="36" spans="1:8">
      <c r="A36" s="89">
        <v>3612</v>
      </c>
      <c r="B36" s="86"/>
      <c r="C36" s="92" t="s">
        <v>30</v>
      </c>
      <c r="D36" s="87"/>
      <c r="E36" s="88">
        <v>1945000</v>
      </c>
      <c r="F36" s="88">
        <v>1945000</v>
      </c>
      <c r="G36" s="88">
        <v>2705000</v>
      </c>
      <c r="H36" s="37" t="s">
        <v>137</v>
      </c>
    </row>
    <row r="37" spans="1:8">
      <c r="A37" s="89">
        <v>3631</v>
      </c>
      <c r="B37" s="86"/>
      <c r="C37" s="92" t="s">
        <v>31</v>
      </c>
      <c r="D37" s="87"/>
      <c r="E37" s="88">
        <v>30000</v>
      </c>
      <c r="F37" s="88">
        <v>141000</v>
      </c>
      <c r="G37" s="88">
        <v>50000</v>
      </c>
      <c r="H37" s="37" t="s">
        <v>138</v>
      </c>
    </row>
    <row r="38" spans="1:8">
      <c r="A38" s="89">
        <v>3632</v>
      </c>
      <c r="B38" s="86"/>
      <c r="C38" s="92" t="s">
        <v>32</v>
      </c>
      <c r="D38" s="87"/>
      <c r="E38" s="88">
        <v>100000</v>
      </c>
      <c r="F38" s="88">
        <v>143000</v>
      </c>
      <c r="G38" s="88">
        <v>100000</v>
      </c>
      <c r="H38" s="37" t="s">
        <v>139</v>
      </c>
    </row>
    <row r="39" spans="1:8">
      <c r="A39" s="89">
        <v>3639</v>
      </c>
      <c r="B39" s="86"/>
      <c r="C39" s="92" t="s">
        <v>33</v>
      </c>
      <c r="D39" s="87"/>
      <c r="E39" s="88">
        <v>695100</v>
      </c>
      <c r="F39" s="88">
        <v>887600</v>
      </c>
      <c r="G39" s="88">
        <v>1405100</v>
      </c>
      <c r="H39" s="37" t="s">
        <v>140</v>
      </c>
    </row>
    <row r="40" spans="1:8">
      <c r="A40" s="89">
        <v>3725</v>
      </c>
      <c r="B40" s="86"/>
      <c r="C40" s="92" t="s">
        <v>87</v>
      </c>
      <c r="D40" s="87"/>
      <c r="E40" s="88">
        <v>410000</v>
      </c>
      <c r="F40" s="88">
        <v>560000</v>
      </c>
      <c r="G40" s="88">
        <v>480000</v>
      </c>
      <c r="H40" s="37" t="s">
        <v>141</v>
      </c>
    </row>
    <row r="41" spans="1:8">
      <c r="A41" s="89">
        <v>5512</v>
      </c>
      <c r="B41" s="86"/>
      <c r="C41" s="92" t="s">
        <v>147</v>
      </c>
      <c r="D41" s="87"/>
      <c r="E41" s="88">
        <v>1000</v>
      </c>
      <c r="F41" s="88">
        <v>20000</v>
      </c>
      <c r="G41" s="88">
        <v>10000</v>
      </c>
      <c r="H41" s="37"/>
    </row>
    <row r="42" spans="1:8">
      <c r="A42" s="89">
        <v>6171</v>
      </c>
      <c r="B42" s="86"/>
      <c r="C42" s="92" t="s">
        <v>35</v>
      </c>
      <c r="D42" s="87"/>
      <c r="E42" s="88">
        <v>150000</v>
      </c>
      <c r="F42" s="88">
        <v>276000</v>
      </c>
      <c r="G42" s="88">
        <v>155000</v>
      </c>
      <c r="H42" s="37" t="s">
        <v>142</v>
      </c>
    </row>
    <row r="43" spans="1:8">
      <c r="A43" s="89">
        <v>6310</v>
      </c>
      <c r="B43" s="86"/>
      <c r="C43" s="92" t="s">
        <v>36</v>
      </c>
      <c r="D43" s="87"/>
      <c r="E43" s="88">
        <v>1735000</v>
      </c>
      <c r="F43" s="88">
        <v>1735000</v>
      </c>
      <c r="G43" s="88">
        <v>1535000</v>
      </c>
      <c r="H43" s="37" t="s">
        <v>148</v>
      </c>
    </row>
    <row r="44" spans="1:8">
      <c r="A44" s="101"/>
      <c r="B44" s="102"/>
      <c r="C44" s="42" t="s">
        <v>38</v>
      </c>
      <c r="D44" s="43"/>
      <c r="E44" s="44">
        <f>SUM(E25:E43)+E24</f>
        <v>53644400</v>
      </c>
      <c r="F44" s="44">
        <f>SUM(F25:F43)+F24</f>
        <v>58317900</v>
      </c>
      <c r="G44" s="45">
        <f>SUM(G25:G43)+G24</f>
        <v>60025800</v>
      </c>
      <c r="H44" s="46"/>
    </row>
    <row r="45" spans="1:8" s="13" customFormat="1">
      <c r="A45" s="47"/>
      <c r="B45" s="48"/>
      <c r="C45" s="49"/>
      <c r="D45" s="50"/>
      <c r="E45" s="51"/>
      <c r="F45" s="51"/>
      <c r="G45" s="51"/>
      <c r="H45" s="52"/>
    </row>
    <row r="46" spans="1:8" s="13" customFormat="1">
      <c r="A46" s="47"/>
      <c r="B46" s="48"/>
      <c r="C46" s="49"/>
      <c r="D46" s="50"/>
      <c r="E46" s="51"/>
      <c r="F46" s="51"/>
      <c r="G46" s="51"/>
      <c r="H46" s="52"/>
    </row>
    <row r="47" spans="1:8" s="13" customFormat="1">
      <c r="A47" s="47"/>
      <c r="B47" s="48"/>
      <c r="C47" s="49" t="s">
        <v>39</v>
      </c>
      <c r="D47" s="50"/>
      <c r="E47" s="51">
        <f>E44</f>
        <v>53644400</v>
      </c>
      <c r="F47" s="51">
        <f>F44</f>
        <v>58317900</v>
      </c>
      <c r="G47" s="51">
        <f>G44</f>
        <v>60025800</v>
      </c>
      <c r="H47" s="52"/>
    </row>
    <row r="48" spans="1:8" s="13" customFormat="1">
      <c r="A48" s="47"/>
      <c r="B48" s="48"/>
      <c r="C48" s="49" t="s">
        <v>40</v>
      </c>
      <c r="D48" s="50"/>
      <c r="E48" s="51">
        <f>'2024-VÝDAJE-k vyvěšení'!D57</f>
        <v>48755600</v>
      </c>
      <c r="F48" s="51">
        <f>'2024-VÝDAJE-k vyvěšení'!E57</f>
        <v>74187600</v>
      </c>
      <c r="G48" s="51">
        <f>'2024-VÝDAJE-k vyvěšení'!F57</f>
        <v>81333100</v>
      </c>
      <c r="H48" s="52"/>
    </row>
    <row r="49" spans="1:8" s="13" customFormat="1">
      <c r="A49" s="47"/>
      <c r="B49" s="48"/>
      <c r="C49" s="49" t="s">
        <v>41</v>
      </c>
      <c r="D49" s="50"/>
      <c r="E49" s="53"/>
      <c r="F49" s="53"/>
      <c r="G49" s="53">
        <f>G47-G48</f>
        <v>-21307300</v>
      </c>
      <c r="H49" s="52"/>
    </row>
    <row r="50" spans="1:8">
      <c r="A50" s="54"/>
      <c r="B50" s="54"/>
      <c r="C50" s="54"/>
      <c r="D50" s="55"/>
      <c r="E50" s="56"/>
      <c r="F50" s="56"/>
      <c r="G50" s="56"/>
      <c r="H50" s="55"/>
    </row>
    <row r="51" spans="1:8">
      <c r="A51" s="57"/>
      <c r="B51" s="57"/>
      <c r="C51" s="58" t="s">
        <v>42</v>
      </c>
      <c r="D51" s="57"/>
      <c r="E51" s="59"/>
      <c r="F51" s="59"/>
      <c r="G51" s="59"/>
      <c r="H51" s="57"/>
    </row>
    <row r="52" spans="1:8">
      <c r="A52" s="60">
        <v>8113</v>
      </c>
      <c r="B52" s="61"/>
      <c r="C52" s="62" t="s">
        <v>43</v>
      </c>
      <c r="D52" s="61"/>
      <c r="E52" s="63">
        <v>0</v>
      </c>
      <c r="F52" s="63">
        <v>0</v>
      </c>
      <c r="G52" s="63">
        <v>0</v>
      </c>
      <c r="H52" s="61"/>
    </row>
    <row r="53" spans="1:8">
      <c r="A53" s="60">
        <v>8115</v>
      </c>
      <c r="B53" s="61"/>
      <c r="C53" s="62" t="s">
        <v>45</v>
      </c>
      <c r="D53" s="61"/>
      <c r="E53" s="63">
        <v>0</v>
      </c>
      <c r="F53" s="63">
        <v>0</v>
      </c>
      <c r="G53" s="63">
        <v>25427300</v>
      </c>
      <c r="H53" s="61"/>
    </row>
    <row r="54" spans="1:8">
      <c r="A54" s="60">
        <v>8123</v>
      </c>
      <c r="B54" s="61"/>
      <c r="C54" s="62" t="s">
        <v>46</v>
      </c>
      <c r="D54" s="61"/>
      <c r="E54" s="63">
        <v>0</v>
      </c>
      <c r="F54" s="63">
        <v>0</v>
      </c>
      <c r="G54" s="63">
        <v>0</v>
      </c>
      <c r="H54" s="61"/>
    </row>
    <row r="55" spans="1:8">
      <c r="A55" s="60">
        <v>8901</v>
      </c>
      <c r="B55" s="61"/>
      <c r="C55" s="62" t="s">
        <v>48</v>
      </c>
      <c r="D55" s="61"/>
      <c r="E55" s="63">
        <v>0</v>
      </c>
      <c r="F55" s="63">
        <v>0</v>
      </c>
      <c r="G55" s="63">
        <v>0</v>
      </c>
      <c r="H55" s="61"/>
    </row>
    <row r="56" spans="1:8">
      <c r="A56" s="64"/>
      <c r="B56" s="65"/>
      <c r="C56" s="64" t="s">
        <v>49</v>
      </c>
      <c r="D56" s="65"/>
      <c r="E56" s="66">
        <f>SUM(E52:E55)</f>
        <v>0</v>
      </c>
      <c r="F56" s="66">
        <f>SUM(F52:F55)</f>
        <v>0</v>
      </c>
      <c r="G56" s="67">
        <f>SUM(G52:G55)</f>
        <v>25427300</v>
      </c>
      <c r="H56" s="65"/>
    </row>
    <row r="57" spans="1:8">
      <c r="A57" s="68"/>
      <c r="B57" s="55"/>
      <c r="C57" s="55"/>
      <c r="D57" s="55"/>
      <c r="E57" s="56"/>
      <c r="F57" s="56"/>
      <c r="G57" s="56"/>
      <c r="H57" s="55"/>
    </row>
    <row r="58" spans="1:8">
      <c r="A58" s="55"/>
      <c r="B58" s="55"/>
      <c r="C58" s="55"/>
      <c r="D58" s="55"/>
      <c r="E58" s="55"/>
      <c r="F58" s="55"/>
      <c r="G58" s="56"/>
      <c r="H58" s="55"/>
    </row>
    <row r="59" spans="1:8">
      <c r="A59" s="55"/>
      <c r="B59" s="55"/>
      <c r="C59" s="103" t="s">
        <v>86</v>
      </c>
      <c r="D59" s="104"/>
      <c r="E59" s="34">
        <f>G44+G56</f>
        <v>85453100</v>
      </c>
      <c r="F59" s="55"/>
      <c r="G59" s="56"/>
      <c r="H59" s="55"/>
    </row>
    <row r="60" spans="1:8">
      <c r="A60" s="55"/>
      <c r="B60" s="55"/>
      <c r="C60" s="105" t="s">
        <v>85</v>
      </c>
      <c r="D60" s="104"/>
      <c r="E60" s="34">
        <f>'2024-VÝDAJE-k vyvěšení'!F70</f>
        <v>-85453100</v>
      </c>
      <c r="F60" s="55"/>
      <c r="G60" s="55"/>
      <c r="H60" s="55"/>
    </row>
    <row r="61" spans="1:8">
      <c r="A61" s="55"/>
      <c r="B61" s="55"/>
      <c r="C61" s="55"/>
      <c r="D61" s="55"/>
      <c r="E61" s="55"/>
      <c r="F61" s="55"/>
      <c r="G61" s="55"/>
      <c r="H61" s="55"/>
    </row>
    <row r="62" spans="1:8">
      <c r="A62" s="55"/>
      <c r="B62" s="55"/>
      <c r="C62" s="55"/>
      <c r="D62" s="55"/>
      <c r="E62" s="55"/>
      <c r="F62" s="55"/>
      <c r="G62" s="55"/>
      <c r="H62" s="55"/>
    </row>
    <row r="63" spans="1:8">
      <c r="A63" s="55"/>
      <c r="B63" s="55"/>
      <c r="C63" t="s">
        <v>182</v>
      </c>
      <c r="D63" s="55"/>
      <c r="E63" s="55"/>
      <c r="F63" s="55"/>
      <c r="G63" s="55"/>
      <c r="H63" s="55"/>
    </row>
    <row r="64" spans="1:8">
      <c r="A64" s="55"/>
      <c r="B64" s="55"/>
      <c r="C64" s="55"/>
      <c r="D64" s="55"/>
      <c r="E64" s="55"/>
      <c r="F64" s="55"/>
      <c r="G64" s="55"/>
      <c r="H64" s="55"/>
    </row>
    <row r="65" spans="1:8">
      <c r="A65" s="55"/>
      <c r="B65" s="55"/>
      <c r="C65" s="55"/>
      <c r="D65" s="55"/>
      <c r="E65" s="55"/>
      <c r="F65" s="55"/>
      <c r="G65" s="55"/>
      <c r="H65" s="55"/>
    </row>
    <row r="66" spans="1:8">
      <c r="A66" s="55"/>
      <c r="B66" s="55"/>
      <c r="C66" s="55" t="s">
        <v>183</v>
      </c>
      <c r="D66" s="55"/>
      <c r="E66" s="55"/>
      <c r="F66" s="55"/>
      <c r="G66" s="55"/>
      <c r="H66" s="55"/>
    </row>
    <row r="67" spans="1:8">
      <c r="A67" s="55"/>
      <c r="B67" s="55"/>
      <c r="C67" s="55"/>
      <c r="D67" s="55"/>
      <c r="E67" s="55"/>
      <c r="F67" s="55"/>
      <c r="G67" s="55"/>
      <c r="H67" s="55"/>
    </row>
    <row r="68" spans="1:8">
      <c r="A68" s="55"/>
      <c r="B68" s="55"/>
      <c r="C68" s="55"/>
      <c r="D68" s="55"/>
      <c r="E68" s="55"/>
      <c r="F68" s="55"/>
      <c r="G68" s="55"/>
      <c r="H68" s="55"/>
    </row>
    <row r="69" spans="1:8">
      <c r="A69" s="55"/>
      <c r="B69" s="55"/>
      <c r="C69" s="32" t="s">
        <v>184</v>
      </c>
      <c r="D69" s="55"/>
      <c r="E69" s="55"/>
      <c r="F69" s="55"/>
      <c r="G69" s="55"/>
      <c r="H69" s="55"/>
    </row>
    <row r="70" spans="1:8">
      <c r="A70" s="55"/>
      <c r="B70" s="55"/>
      <c r="C70" s="55"/>
      <c r="D70" s="55"/>
      <c r="E70" s="55"/>
      <c r="F70" s="55"/>
      <c r="G70" s="55"/>
      <c r="H70" s="55"/>
    </row>
    <row r="71" spans="1:8">
      <c r="A71" s="55"/>
      <c r="B71" s="55"/>
      <c r="C71" s="55" t="s">
        <v>146</v>
      </c>
      <c r="D71" s="55"/>
      <c r="E71" s="55"/>
      <c r="F71" s="55"/>
      <c r="G71" s="55"/>
      <c r="H71" s="55"/>
    </row>
    <row r="72" spans="1:8">
      <c r="A72" s="55"/>
      <c r="B72" s="55"/>
      <c r="C72" s="55" t="s">
        <v>143</v>
      </c>
      <c r="D72" s="55"/>
      <c r="E72" s="55"/>
      <c r="F72" s="55"/>
      <c r="G72" s="55"/>
      <c r="H72" s="55"/>
    </row>
    <row r="75" spans="1:8">
      <c r="E75" s="93"/>
      <c r="F75" s="93"/>
      <c r="G75" s="93"/>
      <c r="H75" s="93"/>
    </row>
    <row r="77" spans="1:8">
      <c r="E77" s="94"/>
      <c r="F77" s="94"/>
      <c r="G77" s="96"/>
    </row>
    <row r="78" spans="1:8">
      <c r="E78" s="94"/>
      <c r="F78" s="94"/>
      <c r="G78" s="96"/>
    </row>
    <row r="79" spans="1:8">
      <c r="E79" s="94"/>
      <c r="F79" s="94"/>
      <c r="G79" s="96"/>
    </row>
    <row r="80" spans="1:8">
      <c r="E80" s="95"/>
      <c r="F80" s="95"/>
      <c r="G80" s="96"/>
    </row>
    <row r="81" spans="5:7">
      <c r="E81" s="94"/>
      <c r="F81" s="94"/>
      <c r="G81" s="96"/>
    </row>
    <row r="82" spans="5:7">
      <c r="E82" s="94"/>
      <c r="F82" s="94"/>
      <c r="G82" s="96"/>
    </row>
    <row r="83" spans="5:7">
      <c r="E83" s="95"/>
      <c r="F83" s="94"/>
      <c r="G83" s="96"/>
    </row>
    <row r="84" spans="5:7">
      <c r="E84" s="94"/>
      <c r="F84" s="94"/>
      <c r="G84" s="96"/>
    </row>
    <row r="85" spans="5:7">
      <c r="E85" s="94"/>
      <c r="F85" s="94"/>
      <c r="G85" s="96"/>
    </row>
  </sheetData>
  <mergeCells count="3">
    <mergeCell ref="A44:B44"/>
    <mergeCell ref="C59:D59"/>
    <mergeCell ref="C60:D60"/>
  </mergeCells>
  <phoneticPr fontId="21" type="noConversion"/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67780D-5CA9-4EB5-9C21-46857C1A4A08}">
  <sheetPr>
    <pageSetUpPr fitToPage="1"/>
  </sheetPr>
  <dimension ref="A1:G72"/>
  <sheetViews>
    <sheetView topLeftCell="A46" workbookViewId="0">
      <selection activeCell="M51" sqref="M51"/>
    </sheetView>
  </sheetViews>
  <sheetFormatPr defaultRowHeight="15"/>
  <cols>
    <col min="1" max="1" width="8.140625" customWidth="1"/>
    <col min="2" max="2" width="6" bestFit="1" customWidth="1"/>
    <col min="3" max="3" width="41.140625" customWidth="1"/>
    <col min="4" max="4" width="16" customWidth="1"/>
    <col min="5" max="5" width="15.85546875" bestFit="1" customWidth="1"/>
    <col min="6" max="6" width="19.7109375" bestFit="1" customWidth="1"/>
    <col min="7" max="7" width="41.28515625" customWidth="1"/>
  </cols>
  <sheetData>
    <row r="1" spans="1:7">
      <c r="A1" t="s">
        <v>3</v>
      </c>
    </row>
    <row r="2" spans="1:7">
      <c r="A2" t="s">
        <v>4</v>
      </c>
    </row>
    <row r="3" spans="1:7" ht="15.75">
      <c r="A3" t="s">
        <v>50</v>
      </c>
      <c r="D3" s="36" t="s">
        <v>158</v>
      </c>
    </row>
    <row r="4" spans="1:7">
      <c r="A4" t="s">
        <v>51</v>
      </c>
    </row>
    <row r="5" spans="1:7" ht="15.75" thickBot="1"/>
    <row r="6" spans="1:7" ht="32.25" thickBot="1">
      <c r="A6" s="1" t="s">
        <v>5</v>
      </c>
      <c r="B6" s="1" t="s">
        <v>6</v>
      </c>
      <c r="C6" s="1" t="s">
        <v>0</v>
      </c>
      <c r="D6" s="4" t="s">
        <v>159</v>
      </c>
      <c r="E6" s="4" t="s">
        <v>160</v>
      </c>
      <c r="F6" s="5" t="s">
        <v>161</v>
      </c>
      <c r="G6" s="3" t="s">
        <v>2</v>
      </c>
    </row>
    <row r="7" spans="1:7">
      <c r="A7" s="70">
        <v>1031</v>
      </c>
      <c r="B7" s="71"/>
      <c r="C7" s="72" t="s">
        <v>52</v>
      </c>
      <c r="D7" s="73">
        <v>350000</v>
      </c>
      <c r="E7" s="73">
        <v>350000</v>
      </c>
      <c r="F7" s="73">
        <v>250000</v>
      </c>
      <c r="G7" s="78" t="s">
        <v>88</v>
      </c>
    </row>
    <row r="8" spans="1:7">
      <c r="A8" s="70">
        <v>1032</v>
      </c>
      <c r="B8" s="71"/>
      <c r="C8" s="72" t="s">
        <v>20</v>
      </c>
      <c r="D8" s="73">
        <v>20000</v>
      </c>
      <c r="E8" s="73">
        <v>20000</v>
      </c>
      <c r="F8" s="73">
        <v>0</v>
      </c>
      <c r="G8" s="78"/>
    </row>
    <row r="9" spans="1:7">
      <c r="A9" s="70">
        <v>1036</v>
      </c>
      <c r="B9" s="71"/>
      <c r="C9" s="72" t="s">
        <v>53</v>
      </c>
      <c r="D9" s="73">
        <v>70000</v>
      </c>
      <c r="E9" s="73">
        <v>70000</v>
      </c>
      <c r="F9" s="73">
        <v>70000</v>
      </c>
      <c r="G9" s="78" t="s">
        <v>89</v>
      </c>
    </row>
    <row r="10" spans="1:7">
      <c r="A10" s="74">
        <v>2115</v>
      </c>
      <c r="B10" s="71"/>
      <c r="C10" s="75" t="s">
        <v>54</v>
      </c>
      <c r="D10" s="73">
        <v>2800</v>
      </c>
      <c r="E10" s="73">
        <v>2800</v>
      </c>
      <c r="F10" s="73">
        <v>2800</v>
      </c>
      <c r="G10" s="78" t="s">
        <v>90</v>
      </c>
    </row>
    <row r="11" spans="1:7">
      <c r="A11" s="74">
        <v>2212</v>
      </c>
      <c r="B11" s="71"/>
      <c r="C11" s="75" t="s">
        <v>55</v>
      </c>
      <c r="D11" s="73">
        <v>3000</v>
      </c>
      <c r="E11" s="73">
        <v>3000</v>
      </c>
      <c r="F11" s="73">
        <v>0</v>
      </c>
      <c r="G11" s="78"/>
    </row>
    <row r="12" spans="1:7">
      <c r="A12" s="70">
        <v>2219</v>
      </c>
      <c r="B12" s="71"/>
      <c r="C12" s="72" t="s">
        <v>57</v>
      </c>
      <c r="D12" s="73">
        <v>850000</v>
      </c>
      <c r="E12" s="73">
        <v>2508000</v>
      </c>
      <c r="F12" s="73">
        <v>1103000</v>
      </c>
      <c r="G12" s="78" t="s">
        <v>91</v>
      </c>
    </row>
    <row r="13" spans="1:7">
      <c r="A13" s="70">
        <v>2292</v>
      </c>
      <c r="B13" s="71">
        <v>5323</v>
      </c>
      <c r="C13" s="72" t="s">
        <v>58</v>
      </c>
      <c r="D13" s="73">
        <v>105000</v>
      </c>
      <c r="E13" s="73">
        <v>105000</v>
      </c>
      <c r="F13" s="73">
        <v>105000</v>
      </c>
      <c r="G13" s="78" t="s">
        <v>149</v>
      </c>
    </row>
    <row r="14" spans="1:7">
      <c r="A14" s="70">
        <v>2321</v>
      </c>
      <c r="B14" s="71">
        <v>5171</v>
      </c>
      <c r="C14" s="72" t="s">
        <v>167</v>
      </c>
      <c r="D14" s="73">
        <v>0</v>
      </c>
      <c r="E14" s="73">
        <v>233000</v>
      </c>
      <c r="F14" s="73">
        <v>466000</v>
      </c>
      <c r="G14" s="78" t="s">
        <v>168</v>
      </c>
    </row>
    <row r="15" spans="1:7">
      <c r="A15" s="70">
        <v>2341</v>
      </c>
      <c r="B15" s="71">
        <v>5171</v>
      </c>
      <c r="C15" s="72" t="s">
        <v>167</v>
      </c>
      <c r="D15" s="73">
        <v>0</v>
      </c>
      <c r="E15" s="73">
        <v>1065000</v>
      </c>
      <c r="F15" s="73">
        <v>1000000</v>
      </c>
      <c r="G15" s="78" t="s">
        <v>169</v>
      </c>
    </row>
    <row r="16" spans="1:7">
      <c r="A16" s="70">
        <v>2369</v>
      </c>
      <c r="B16" s="71"/>
      <c r="C16" s="72" t="s">
        <v>59</v>
      </c>
      <c r="D16" s="73">
        <v>20000</v>
      </c>
      <c r="E16" s="73">
        <v>20000</v>
      </c>
      <c r="F16" s="73">
        <v>20000</v>
      </c>
      <c r="G16" s="78" t="s">
        <v>171</v>
      </c>
    </row>
    <row r="17" spans="1:7">
      <c r="A17" s="70">
        <v>3111</v>
      </c>
      <c r="B17" s="76">
        <v>6121</v>
      </c>
      <c r="C17" s="77" t="s">
        <v>56</v>
      </c>
      <c r="D17" s="98">
        <v>15000000</v>
      </c>
      <c r="E17" s="98">
        <v>11500000</v>
      </c>
      <c r="F17" s="99">
        <v>40000000</v>
      </c>
      <c r="G17" s="79" t="s">
        <v>92</v>
      </c>
    </row>
    <row r="18" spans="1:7">
      <c r="A18" s="70">
        <v>3119</v>
      </c>
      <c r="B18" s="71"/>
      <c r="C18" s="72" t="s">
        <v>152</v>
      </c>
      <c r="D18" s="98">
        <v>100000</v>
      </c>
      <c r="E18" s="98">
        <v>100000</v>
      </c>
      <c r="F18" s="73">
        <v>30000</v>
      </c>
      <c r="G18" s="78" t="s">
        <v>153</v>
      </c>
    </row>
    <row r="19" spans="1:7">
      <c r="A19" s="70"/>
      <c r="B19" s="71"/>
      <c r="C19" s="72" t="s">
        <v>60</v>
      </c>
      <c r="D19" s="98">
        <v>3364300</v>
      </c>
      <c r="E19" s="98">
        <v>3364300</v>
      </c>
      <c r="F19" s="73">
        <v>4324300</v>
      </c>
      <c r="G19" s="78" t="s">
        <v>93</v>
      </c>
    </row>
    <row r="20" spans="1:7">
      <c r="A20" s="70"/>
      <c r="B20" s="71"/>
      <c r="C20" s="72" t="s">
        <v>170</v>
      </c>
      <c r="D20" s="98">
        <v>0</v>
      </c>
      <c r="E20" s="98">
        <v>176000</v>
      </c>
      <c r="F20" s="73">
        <v>0</v>
      </c>
      <c r="G20" s="78"/>
    </row>
    <row r="21" spans="1:7">
      <c r="A21" s="70">
        <v>3314</v>
      </c>
      <c r="B21" s="71"/>
      <c r="C21" s="72" t="s">
        <v>23</v>
      </c>
      <c r="D21" s="98">
        <v>266000</v>
      </c>
      <c r="E21" s="98">
        <v>266000</v>
      </c>
      <c r="F21" s="73">
        <v>271000</v>
      </c>
      <c r="G21" s="78" t="s">
        <v>172</v>
      </c>
    </row>
    <row r="22" spans="1:7">
      <c r="A22" s="70">
        <v>3319</v>
      </c>
      <c r="B22" s="71"/>
      <c r="C22" s="72" t="s">
        <v>61</v>
      </c>
      <c r="D22" s="98">
        <v>20000</v>
      </c>
      <c r="E22" s="98">
        <v>20000</v>
      </c>
      <c r="F22" s="73">
        <v>20000</v>
      </c>
      <c r="G22" s="78" t="s">
        <v>94</v>
      </c>
    </row>
    <row r="23" spans="1:7">
      <c r="A23" s="70">
        <v>3326</v>
      </c>
      <c r="B23" s="71"/>
      <c r="C23" s="72" t="s">
        <v>62</v>
      </c>
      <c r="D23" s="98">
        <v>10000</v>
      </c>
      <c r="E23" s="98">
        <v>10000</v>
      </c>
      <c r="F23" s="73">
        <v>10000</v>
      </c>
      <c r="G23" s="78" t="s">
        <v>95</v>
      </c>
    </row>
    <row r="24" spans="1:7">
      <c r="A24" s="70">
        <v>3341</v>
      </c>
      <c r="B24" s="71"/>
      <c r="C24" s="72" t="s">
        <v>24</v>
      </c>
      <c r="D24" s="98">
        <v>15000</v>
      </c>
      <c r="E24" s="98">
        <v>15000</v>
      </c>
      <c r="F24" s="73">
        <v>15000</v>
      </c>
      <c r="G24" s="78" t="s">
        <v>96</v>
      </c>
    </row>
    <row r="25" spans="1:7">
      <c r="A25" s="70">
        <v>3349</v>
      </c>
      <c r="B25" s="71"/>
      <c r="C25" s="72" t="s">
        <v>63</v>
      </c>
      <c r="D25" s="98">
        <v>130000</v>
      </c>
      <c r="E25" s="98">
        <v>50000</v>
      </c>
      <c r="F25" s="73">
        <v>50000</v>
      </c>
      <c r="G25" s="78" t="s">
        <v>173</v>
      </c>
    </row>
    <row r="26" spans="1:7">
      <c r="A26" s="70">
        <v>3392</v>
      </c>
      <c r="B26" s="71"/>
      <c r="C26" s="72" t="s">
        <v>25</v>
      </c>
      <c r="D26" s="98">
        <v>630000</v>
      </c>
      <c r="E26" s="98">
        <v>678000</v>
      </c>
      <c r="F26" s="73">
        <v>623000</v>
      </c>
      <c r="G26" s="78" t="s">
        <v>174</v>
      </c>
    </row>
    <row r="27" spans="1:7">
      <c r="A27" s="70">
        <v>3399</v>
      </c>
      <c r="B27" s="71"/>
      <c r="C27" s="72" t="s">
        <v>64</v>
      </c>
      <c r="D27" s="98">
        <v>265000</v>
      </c>
      <c r="E27" s="98">
        <v>265000</v>
      </c>
      <c r="F27" s="73">
        <v>225000</v>
      </c>
      <c r="G27" s="78" t="s">
        <v>176</v>
      </c>
    </row>
    <row r="28" spans="1:7">
      <c r="A28" s="70">
        <v>3412</v>
      </c>
      <c r="B28" s="71"/>
      <c r="C28" s="72" t="s">
        <v>65</v>
      </c>
      <c r="D28" s="98">
        <v>920000</v>
      </c>
      <c r="E28" s="98">
        <v>938000</v>
      </c>
      <c r="F28" s="73">
        <v>945000</v>
      </c>
      <c r="G28" s="78" t="s">
        <v>150</v>
      </c>
    </row>
    <row r="29" spans="1:7">
      <c r="A29" s="70">
        <v>3419</v>
      </c>
      <c r="B29" s="71"/>
      <c r="C29" s="72" t="s">
        <v>27</v>
      </c>
      <c r="D29" s="98">
        <v>375000</v>
      </c>
      <c r="E29" s="98">
        <v>386000</v>
      </c>
      <c r="F29" s="73">
        <v>390000</v>
      </c>
      <c r="G29" s="78" t="s">
        <v>97</v>
      </c>
    </row>
    <row r="30" spans="1:7">
      <c r="A30" s="70">
        <v>3429</v>
      </c>
      <c r="B30" s="71"/>
      <c r="C30" s="72" t="s">
        <v>28</v>
      </c>
      <c r="D30" s="98">
        <v>120000</v>
      </c>
      <c r="E30" s="98">
        <v>133000</v>
      </c>
      <c r="F30" s="73">
        <v>140000</v>
      </c>
      <c r="G30" s="78" t="s">
        <v>98</v>
      </c>
    </row>
    <row r="31" spans="1:7">
      <c r="A31" s="70">
        <v>3511</v>
      </c>
      <c r="B31" s="71"/>
      <c r="C31" s="72" t="s">
        <v>29</v>
      </c>
      <c r="D31" s="98">
        <v>240000</v>
      </c>
      <c r="E31" s="98">
        <v>323000</v>
      </c>
      <c r="F31" s="73">
        <v>270000</v>
      </c>
      <c r="G31" s="78" t="s">
        <v>145</v>
      </c>
    </row>
    <row r="32" spans="1:7">
      <c r="A32" s="70">
        <v>3612</v>
      </c>
      <c r="B32" s="71"/>
      <c r="C32" s="72" t="s">
        <v>30</v>
      </c>
      <c r="D32" s="98">
        <v>180000</v>
      </c>
      <c r="E32" s="98">
        <v>205000</v>
      </c>
      <c r="F32" s="73">
        <v>200000</v>
      </c>
      <c r="G32" s="78" t="s">
        <v>99</v>
      </c>
    </row>
    <row r="33" spans="1:7">
      <c r="A33" s="70">
        <v>3631</v>
      </c>
      <c r="B33" s="71"/>
      <c r="C33" s="72" t="s">
        <v>31</v>
      </c>
      <c r="D33" s="98">
        <v>800000</v>
      </c>
      <c r="E33" s="98">
        <v>2950000</v>
      </c>
      <c r="F33" s="73">
        <v>670000</v>
      </c>
      <c r="G33" s="78" t="s">
        <v>175</v>
      </c>
    </row>
    <row r="34" spans="1:7">
      <c r="A34" s="70">
        <v>3632</v>
      </c>
      <c r="B34" s="71"/>
      <c r="C34" s="72" t="s">
        <v>32</v>
      </c>
      <c r="D34" s="98">
        <v>90000</v>
      </c>
      <c r="E34" s="98">
        <v>105000</v>
      </c>
      <c r="F34" s="73">
        <v>100000</v>
      </c>
      <c r="G34" s="78" t="s">
        <v>151</v>
      </c>
    </row>
    <row r="35" spans="1:7">
      <c r="A35" s="70">
        <v>3635</v>
      </c>
      <c r="B35" s="71"/>
      <c r="C35" s="72" t="s">
        <v>66</v>
      </c>
      <c r="D35" s="98">
        <v>0</v>
      </c>
      <c r="E35" s="98">
        <v>0</v>
      </c>
      <c r="F35" s="73">
        <v>0</v>
      </c>
      <c r="G35" s="78"/>
    </row>
    <row r="36" spans="1:7">
      <c r="A36" s="70">
        <v>3639</v>
      </c>
      <c r="B36" s="71"/>
      <c r="C36" s="72" t="s">
        <v>67</v>
      </c>
      <c r="D36" s="98">
        <f>10575000</f>
        <v>10575000</v>
      </c>
      <c r="E36" s="98">
        <v>30337000</v>
      </c>
      <c r="F36" s="73">
        <v>9450000</v>
      </c>
      <c r="G36" s="78" t="s">
        <v>101</v>
      </c>
    </row>
    <row r="37" spans="1:7">
      <c r="A37" s="70"/>
      <c r="B37" s="71">
        <v>5171</v>
      </c>
      <c r="C37" s="72" t="s">
        <v>156</v>
      </c>
      <c r="D37" s="98">
        <v>200000</v>
      </c>
      <c r="E37" s="98">
        <v>200000</v>
      </c>
      <c r="F37" s="73">
        <v>200000</v>
      </c>
      <c r="G37" s="78" t="s">
        <v>154</v>
      </c>
    </row>
    <row r="38" spans="1:7">
      <c r="A38" s="70"/>
      <c r="B38" s="76">
        <v>6121</v>
      </c>
      <c r="C38" s="72" t="s">
        <v>56</v>
      </c>
      <c r="D38" s="98">
        <v>3500000</v>
      </c>
      <c r="E38" s="98">
        <v>3000000</v>
      </c>
      <c r="F38" s="99">
        <v>1000000</v>
      </c>
      <c r="G38" s="79" t="s">
        <v>144</v>
      </c>
    </row>
    <row r="39" spans="1:7">
      <c r="A39" s="70"/>
      <c r="B39" s="76">
        <v>6121</v>
      </c>
      <c r="C39" s="72" t="s">
        <v>56</v>
      </c>
      <c r="D39" s="98">
        <v>3000000</v>
      </c>
      <c r="E39" s="98">
        <v>2500000</v>
      </c>
      <c r="F39" s="99">
        <v>4000000</v>
      </c>
      <c r="G39" s="79" t="s">
        <v>177</v>
      </c>
    </row>
    <row r="40" spans="1:7">
      <c r="A40" s="70"/>
      <c r="B40" s="76">
        <v>6121</v>
      </c>
      <c r="C40" s="72" t="s">
        <v>56</v>
      </c>
      <c r="D40" s="98">
        <v>0</v>
      </c>
      <c r="E40" s="98">
        <v>20000000</v>
      </c>
      <c r="F40" s="98">
        <v>0</v>
      </c>
      <c r="G40" s="100" t="s">
        <v>178</v>
      </c>
    </row>
    <row r="41" spans="1:7">
      <c r="A41" s="70">
        <v>3721</v>
      </c>
      <c r="B41" s="71"/>
      <c r="C41" s="72" t="s">
        <v>68</v>
      </c>
      <c r="D41" s="73">
        <v>130000</v>
      </c>
      <c r="E41" s="73">
        <v>130000</v>
      </c>
      <c r="F41" s="73">
        <v>130000</v>
      </c>
      <c r="G41" s="78" t="s">
        <v>102</v>
      </c>
    </row>
    <row r="42" spans="1:7">
      <c r="A42" s="70">
        <v>3722</v>
      </c>
      <c r="B42" s="71"/>
      <c r="C42" s="72" t="s">
        <v>69</v>
      </c>
      <c r="D42" s="73">
        <v>1400000</v>
      </c>
      <c r="E42" s="73">
        <v>1400000</v>
      </c>
      <c r="F42" s="73">
        <v>1400000</v>
      </c>
      <c r="G42" s="78" t="s">
        <v>103</v>
      </c>
    </row>
    <row r="43" spans="1:7">
      <c r="A43" s="70">
        <v>3723</v>
      </c>
      <c r="B43" s="71"/>
      <c r="C43" s="72" t="s">
        <v>70</v>
      </c>
      <c r="D43" s="73">
        <v>953000</v>
      </c>
      <c r="E43" s="73">
        <v>1033000</v>
      </c>
      <c r="F43" s="73">
        <v>933000</v>
      </c>
      <c r="G43" s="78" t="s">
        <v>104</v>
      </c>
    </row>
    <row r="44" spans="1:7">
      <c r="A44" s="70">
        <v>3725</v>
      </c>
      <c r="B44" s="71"/>
      <c r="C44" s="72" t="s">
        <v>71</v>
      </c>
      <c r="D44" s="73">
        <v>490000</v>
      </c>
      <c r="E44" s="73">
        <v>3290000</v>
      </c>
      <c r="F44" s="73">
        <v>490000</v>
      </c>
      <c r="G44" s="78" t="s">
        <v>105</v>
      </c>
    </row>
    <row r="45" spans="1:7">
      <c r="A45" s="70">
        <v>3744</v>
      </c>
      <c r="B45" s="71">
        <v>5162</v>
      </c>
      <c r="C45" s="72" t="s">
        <v>100</v>
      </c>
      <c r="D45" s="73">
        <v>5000</v>
      </c>
      <c r="E45" s="73">
        <v>5000</v>
      </c>
      <c r="F45" s="73">
        <v>5000</v>
      </c>
      <c r="G45" s="78" t="s">
        <v>106</v>
      </c>
    </row>
    <row r="46" spans="1:7">
      <c r="A46" s="70">
        <v>3744</v>
      </c>
      <c r="B46" s="71">
        <v>5169</v>
      </c>
      <c r="C46" s="72" t="s">
        <v>100</v>
      </c>
      <c r="D46" s="73">
        <v>10000</v>
      </c>
      <c r="E46" s="73">
        <v>10000</v>
      </c>
      <c r="F46" s="73">
        <v>10000</v>
      </c>
      <c r="G46" s="78" t="s">
        <v>107</v>
      </c>
    </row>
    <row r="47" spans="1:7">
      <c r="A47" s="70">
        <v>3745</v>
      </c>
      <c r="B47" s="71"/>
      <c r="C47" s="72" t="s">
        <v>72</v>
      </c>
      <c r="D47" s="73">
        <v>535000</v>
      </c>
      <c r="E47" s="73">
        <v>530000</v>
      </c>
      <c r="F47" s="73">
        <v>980000</v>
      </c>
      <c r="G47" s="78" t="s">
        <v>108</v>
      </c>
    </row>
    <row r="48" spans="1:7">
      <c r="A48" s="70">
        <v>4379</v>
      </c>
      <c r="B48" s="71"/>
      <c r="C48" s="72" t="s">
        <v>73</v>
      </c>
      <c r="D48" s="73">
        <v>415000</v>
      </c>
      <c r="E48" s="73">
        <v>415000</v>
      </c>
      <c r="F48" s="73">
        <v>428000</v>
      </c>
      <c r="G48" s="78" t="s">
        <v>109</v>
      </c>
    </row>
    <row r="49" spans="1:7">
      <c r="A49" s="70">
        <v>5213</v>
      </c>
      <c r="B49" s="71"/>
      <c r="C49" s="72" t="s">
        <v>34</v>
      </c>
      <c r="D49" s="80">
        <v>80000</v>
      </c>
      <c r="E49" s="80">
        <v>80000</v>
      </c>
      <c r="F49" s="80">
        <v>80000</v>
      </c>
      <c r="G49" s="81" t="s">
        <v>110</v>
      </c>
    </row>
    <row r="50" spans="1:7">
      <c r="A50" s="70">
        <v>5512</v>
      </c>
      <c r="B50" s="71"/>
      <c r="C50" s="72" t="s">
        <v>74</v>
      </c>
      <c r="D50" s="80">
        <v>276000</v>
      </c>
      <c r="E50" s="80">
        <v>320000</v>
      </c>
      <c r="F50" s="80">
        <v>255000</v>
      </c>
      <c r="G50" s="81" t="s">
        <v>111</v>
      </c>
    </row>
    <row r="51" spans="1:7">
      <c r="A51" s="70">
        <v>6112</v>
      </c>
      <c r="B51" s="71"/>
      <c r="C51" s="72" t="s">
        <v>75</v>
      </c>
      <c r="D51" s="80">
        <v>2625000</v>
      </c>
      <c r="E51" s="80">
        <v>2625000</v>
      </c>
      <c r="F51" s="80">
        <v>2630000</v>
      </c>
      <c r="G51" s="81"/>
    </row>
    <row r="52" spans="1:7">
      <c r="A52" s="70">
        <v>6171</v>
      </c>
      <c r="B52" s="71"/>
      <c r="C52" s="72" t="s">
        <v>35</v>
      </c>
      <c r="D52" s="80">
        <v>4425500</v>
      </c>
      <c r="E52" s="80">
        <v>5261500</v>
      </c>
      <c r="F52" s="80">
        <v>4602000</v>
      </c>
      <c r="G52" s="81" t="s">
        <v>112</v>
      </c>
    </row>
    <row r="53" spans="1:7">
      <c r="A53" s="70">
        <v>6310</v>
      </c>
      <c r="B53" s="71"/>
      <c r="C53" s="72" t="s">
        <v>36</v>
      </c>
      <c r="D53" s="80">
        <v>1030000</v>
      </c>
      <c r="E53" s="80">
        <v>1030000</v>
      </c>
      <c r="F53" s="80">
        <v>830000</v>
      </c>
      <c r="G53" s="81" t="s">
        <v>114</v>
      </c>
    </row>
    <row r="54" spans="1:7">
      <c r="A54" s="70">
        <v>6320</v>
      </c>
      <c r="B54" s="71"/>
      <c r="C54" s="72" t="s">
        <v>37</v>
      </c>
      <c r="D54" s="80">
        <v>150000</v>
      </c>
      <c r="E54" s="80">
        <v>150000</v>
      </c>
      <c r="F54" s="80">
        <v>150000</v>
      </c>
      <c r="G54" s="81" t="s">
        <v>115</v>
      </c>
    </row>
    <row r="55" spans="1:7">
      <c r="A55" s="70">
        <v>6399</v>
      </c>
      <c r="B55" s="71"/>
      <c r="C55" s="72" t="s">
        <v>76</v>
      </c>
      <c r="D55" s="80">
        <v>1700000</v>
      </c>
      <c r="E55" s="80">
        <v>1700000</v>
      </c>
      <c r="F55" s="80">
        <v>7650000</v>
      </c>
      <c r="G55" s="81" t="s">
        <v>116</v>
      </c>
    </row>
    <row r="56" spans="1:7">
      <c r="A56" s="82">
        <v>6409</v>
      </c>
      <c r="B56" s="83">
        <v>5179</v>
      </c>
      <c r="C56" s="84" t="s">
        <v>113</v>
      </c>
      <c r="D56" s="80">
        <v>10000</v>
      </c>
      <c r="E56" s="80">
        <v>10000</v>
      </c>
      <c r="F56" s="80">
        <v>10000</v>
      </c>
      <c r="G56" s="81" t="s">
        <v>155</v>
      </c>
    </row>
    <row r="57" spans="1:7">
      <c r="A57" s="106"/>
      <c r="B57" s="107"/>
      <c r="C57" s="28" t="s">
        <v>77</v>
      </c>
      <c r="D57" s="29">
        <f>SUM(D7:D56)-6700000</f>
        <v>48755600</v>
      </c>
      <c r="E57" s="29">
        <f>SUM(E7:E56)-25700000</f>
        <v>74187600</v>
      </c>
      <c r="F57" s="30">
        <f>SUM(F7:F36)+F41+F42+F43+F44+F45+F46+F47+F48+F49+F50+F51+F52+F53+F54+F55+F56</f>
        <v>81333100</v>
      </c>
      <c r="G57" s="31"/>
    </row>
    <row r="58" spans="1:7" s="13" customFormat="1">
      <c r="A58" s="8"/>
      <c r="B58" s="9"/>
      <c r="C58" s="10"/>
      <c r="D58" s="11"/>
      <c r="E58" s="11"/>
      <c r="F58" s="11"/>
      <c r="G58" s="12"/>
    </row>
    <row r="59" spans="1:7" s="13" customFormat="1">
      <c r="A59" s="8"/>
      <c r="B59" s="9"/>
      <c r="C59" s="10"/>
      <c r="D59" s="11"/>
      <c r="E59" s="11"/>
      <c r="F59" s="11"/>
      <c r="G59" s="12"/>
    </row>
    <row r="60" spans="1:7" s="13" customFormat="1">
      <c r="A60" s="8"/>
      <c r="B60" s="9" t="s">
        <v>80</v>
      </c>
      <c r="C60" s="10" t="s">
        <v>78</v>
      </c>
      <c r="D60" s="11">
        <f>D57-11000000</f>
        <v>37755600</v>
      </c>
      <c r="E60" s="11">
        <f>E57-E17-E38-E39-E40-2800000</f>
        <v>34387600</v>
      </c>
      <c r="F60" s="11">
        <f>F57-F17-F38-F39</f>
        <v>36333100</v>
      </c>
      <c r="G60" s="12"/>
    </row>
    <row r="61" spans="1:7" s="13" customFormat="1">
      <c r="A61" s="8"/>
      <c r="B61" s="9" t="s">
        <v>81</v>
      </c>
      <c r="C61" s="10" t="s">
        <v>79</v>
      </c>
      <c r="D61" s="11">
        <f>D17+D38+D39+D40</f>
        <v>21500000</v>
      </c>
      <c r="E61" s="11">
        <f>E17+E38+E39+E40+2800000</f>
        <v>39800000</v>
      </c>
      <c r="F61" s="11">
        <f>F17+F38+F39</f>
        <v>45000000</v>
      </c>
      <c r="G61" s="12"/>
    </row>
    <row r="62" spans="1:7" s="13" customFormat="1">
      <c r="A62" s="8"/>
      <c r="B62" s="9"/>
      <c r="C62" s="10"/>
      <c r="D62" s="14"/>
      <c r="E62" s="14"/>
      <c r="F62" s="14"/>
      <c r="G62" s="12"/>
    </row>
    <row r="63" spans="1:7">
      <c r="A63" s="6"/>
      <c r="B63" s="6"/>
      <c r="C63" s="6"/>
      <c r="D63" s="7"/>
      <c r="E63" s="7"/>
      <c r="F63" s="7"/>
    </row>
    <row r="64" spans="1:7">
      <c r="A64" s="15"/>
      <c r="B64" s="15"/>
      <c r="C64" s="16" t="s">
        <v>42</v>
      </c>
      <c r="D64" s="17"/>
      <c r="E64" s="17"/>
      <c r="F64" s="17"/>
      <c r="G64" s="15"/>
    </row>
    <row r="65" spans="1:7">
      <c r="A65" s="20">
        <v>8124</v>
      </c>
      <c r="B65" s="21"/>
      <c r="C65" s="22" t="s">
        <v>44</v>
      </c>
      <c r="D65" s="23">
        <v>500000</v>
      </c>
      <c r="E65" s="23">
        <v>500000</v>
      </c>
      <c r="F65" s="23">
        <v>1240000</v>
      </c>
      <c r="G65" s="21" t="s">
        <v>82</v>
      </c>
    </row>
    <row r="66" spans="1:7">
      <c r="A66" s="20">
        <v>8124</v>
      </c>
      <c r="B66" s="21"/>
      <c r="C66" s="22" t="s">
        <v>47</v>
      </c>
      <c r="D66" s="23">
        <v>888800</v>
      </c>
      <c r="E66" s="23">
        <v>888800</v>
      </c>
      <c r="F66" s="23">
        <v>0</v>
      </c>
      <c r="G66" s="21" t="s">
        <v>83</v>
      </c>
    </row>
    <row r="67" spans="1:7">
      <c r="A67" s="20">
        <v>8124</v>
      </c>
      <c r="B67" s="21"/>
      <c r="C67" s="22" t="s">
        <v>47</v>
      </c>
      <c r="D67" s="23">
        <v>2880000</v>
      </c>
      <c r="E67" s="23">
        <v>2880000</v>
      </c>
      <c r="F67" s="23">
        <v>2880000</v>
      </c>
      <c r="G67" s="21" t="s">
        <v>84</v>
      </c>
    </row>
    <row r="68" spans="1:7">
      <c r="A68" s="24"/>
      <c r="B68" s="25"/>
      <c r="C68" s="24" t="s">
        <v>49</v>
      </c>
      <c r="D68" s="26">
        <f>SUM(D65:D67)</f>
        <v>4268800</v>
      </c>
      <c r="E68" s="26">
        <f>SUM(E65:E67)</f>
        <v>4268800</v>
      </c>
      <c r="F68" s="27">
        <f>SUM(F65:F67)</f>
        <v>4120000</v>
      </c>
      <c r="G68" s="25"/>
    </row>
    <row r="69" spans="1:7">
      <c r="A69" s="18"/>
      <c r="D69" s="7"/>
      <c r="E69" s="7"/>
      <c r="F69" s="7"/>
    </row>
    <row r="70" spans="1:7">
      <c r="A70" s="19"/>
      <c r="C70" s="35" t="s">
        <v>85</v>
      </c>
      <c r="D70" s="69"/>
      <c r="F70" s="33">
        <f>-(F57+F68)</f>
        <v>-85453100</v>
      </c>
    </row>
    <row r="71" spans="1:7">
      <c r="A71" s="19"/>
    </row>
    <row r="72" spans="1:7">
      <c r="A72" s="19"/>
    </row>
  </sheetData>
  <mergeCells count="1">
    <mergeCell ref="A57:B57"/>
  </mergeCells>
  <pageMargins left="0.70866141732283472" right="0.70866141732283472" top="0.78740157480314965" bottom="0.78740157480314965" header="0.31496062992125984" footer="0.31496062992125984"/>
  <pageSetup paperSize="9" scale="8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2"/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3"/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2024-PŘÍJMY-k vyvěšení</vt:lpstr>
      <vt:lpstr>2024-VÝDAJE-k vyvěšení</vt:lpstr>
      <vt:lpstr>List2</vt:lpstr>
      <vt:lpstr>List3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Lada</dc:creator>
  <cp:lastModifiedBy>Ondřej SKALICKÝ</cp:lastModifiedBy>
  <cp:lastPrinted>2024-11-27T13:02:10Z</cp:lastPrinted>
  <dcterms:created xsi:type="dcterms:W3CDTF">2016-04-24T07:59:01Z</dcterms:created>
  <dcterms:modified xsi:type="dcterms:W3CDTF">2024-12-19T08:34:14Z</dcterms:modified>
</cp:coreProperties>
</file>